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drawings/drawing6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7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8.xml" ContentType="application/vnd.openxmlformats-officedocument.drawing+xml"/>
  <Override PartName="/xl/drawings/drawing9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10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11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12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\Documents\annes\Documents\vuu2021\"/>
    </mc:Choice>
  </mc:AlternateContent>
  <xr:revisionPtr revIDLastSave="0" documentId="8_{90E45066-AF5A-4A14-BCD6-1390B732425F}" xr6:coauthVersionLast="47" xr6:coauthVersionMax="47" xr10:uidLastSave="{00000000-0000-0000-0000-000000000000}"/>
  <bookViews>
    <workbookView xWindow="-120" yWindow="-120" windowWidth="20730" windowHeight="11160" tabRatio="876" activeTab="1" xr2:uid="{00000000-000D-0000-FFFF-FFFF00000000}"/>
  </bookViews>
  <sheets>
    <sheet name="Tracking" sheetId="2" r:id="rId1"/>
    <sheet name="09.21 P&amp;L Expanded" sheetId="1" r:id="rId2"/>
    <sheet name="09.21 Cash Reconciliation" sheetId="3" r:id="rId3"/>
    <sheet name="09.21 Balance Sheet" sheetId="4" r:id="rId4"/>
    <sheet name="Alert" sheetId="17" state="hidden" r:id="rId5"/>
    <sheet name="09.21 Statement of Cash Flow" sheetId="5" r:id="rId6"/>
    <sheet name="09.21 General Ledger" sheetId="6" r:id="rId7"/>
    <sheet name="21-22 P&amp;L by Month" sheetId="21" r:id="rId8"/>
    <sheet name="21-22 Budget by Month" sheetId="22" r:id="rId9"/>
    <sheet name="20-21 Budget by Month" sheetId="12" r:id="rId10"/>
    <sheet name="19-20 P&amp;L by Month" sheetId="20" r:id="rId11"/>
    <sheet name="18-19 P&amp;L by Month" sheetId="13" r:id="rId12"/>
    <sheet name="17-18 P&amp;L by Month" sheetId="18" r:id="rId13"/>
    <sheet name="16-17 P&amp;L by Month" sheetId="7" r:id="rId14"/>
    <sheet name="15-16 P&amp;L by Month" sheetId="10" r:id="rId15"/>
    <sheet name="14-15 P&amp;L by Month" sheetId="9" r:id="rId16"/>
  </sheets>
  <definedNames>
    <definedName name="_xlnm.Print_Titles" localSheetId="3">'09.21 Balance Sheet'!$A:$H,'09.21 Balance Sheet'!$1:$1</definedName>
    <definedName name="_xlnm.Print_Titles" localSheetId="2">'09.21 Cash Reconciliation'!$A:$B,'09.21 Cash Reconciliation'!$1:$1</definedName>
    <definedName name="_xlnm.Print_Titles" localSheetId="6">'09.21 General Ledger'!$A:$E,'09.21 General Ledger'!$1:$1</definedName>
    <definedName name="_xlnm.Print_Titles" localSheetId="1">'09.21 P&amp;L Expanded'!$A:$F,'09.21 P&amp;L Expanded'!$1:$2</definedName>
    <definedName name="_xlnm.Print_Titles" localSheetId="5">'09.21 Statement of Cash Flow'!$A:$E,'09.21 Statement of Cash Flow'!$1:$1</definedName>
    <definedName name="_xlnm.Print_Titles" localSheetId="15">'14-15 P&amp;L by Month'!$1:$1</definedName>
    <definedName name="_xlnm.Print_Titles" localSheetId="14">'15-16 P&amp;L by Month'!$1:$1</definedName>
    <definedName name="_xlnm.Print_Titles" localSheetId="13">'16-17 P&amp;L by Month'!$1:$1</definedName>
    <definedName name="_xlnm.Print_Titles" localSheetId="12">'17-18 P&amp;L by Month'!$A:$F,'17-18 P&amp;L by Month'!$1:$1</definedName>
    <definedName name="_xlnm.Print_Titles" localSheetId="11">'18-19 P&amp;L by Month'!$A:$F,'18-19 P&amp;L by Month'!$1:$1</definedName>
    <definedName name="_xlnm.Print_Titles" localSheetId="10">'19-20 P&amp;L by Month'!$A:$F,'19-20 P&amp;L by Month'!$1:$1</definedName>
    <definedName name="_xlnm.Print_Titles" localSheetId="9">'20-21 Budget by Month'!$A:$F,'20-21 Budget by Month'!$1:$2</definedName>
    <definedName name="_xlnm.Print_Titles" localSheetId="0">Tracking!$A:$E,Tracking!$1:$2</definedName>
    <definedName name="QB_COLUMN_1" localSheetId="2" hidden="1">'09.21 Cash Reconciliation'!$C$1</definedName>
    <definedName name="QB_COLUMN_1" localSheetId="6" hidden="1">'09.21 General Ledger'!$F$1</definedName>
    <definedName name="QB_COLUMN_2" localSheetId="2" hidden="1">'09.21 Cash Reconciliation'!$D$1</definedName>
    <definedName name="QB_COLUMN_28" localSheetId="2" hidden="1">'09.21 Cash Reconciliation'!$I$1</definedName>
    <definedName name="QB_COLUMN_29" localSheetId="3" hidden="1">'09.21 Balance Sheet'!#REF!</definedName>
    <definedName name="QB_COLUMN_29" localSheetId="2" hidden="1">'09.21 Cash Reconciliation'!$J$1</definedName>
    <definedName name="QB_COLUMN_29" localSheetId="5" hidden="1">'09.21 Statement of Cash Flow'!$F$1</definedName>
    <definedName name="QB_COLUMN_290" localSheetId="9" hidden="1">'20-21 Budget by Month'!$S$1</definedName>
    <definedName name="QB_COLUMN_2921" localSheetId="13" hidden="1">'16-17 P&amp;L by Month'!$G$1</definedName>
    <definedName name="QB_COLUMN_2921" localSheetId="12" hidden="1">'17-18 P&amp;L by Month'!$G$1</definedName>
    <definedName name="QB_COLUMN_2921" localSheetId="11" hidden="1">'18-19 P&amp;L by Month'!$G$1</definedName>
    <definedName name="QB_COLUMN_2921" localSheetId="10" hidden="1">'19-20 P&amp;L by Month'!#REF!</definedName>
    <definedName name="QB_COLUMN_29210" localSheetId="13" hidden="1">'16-17 P&amp;L by Month'!$P$1</definedName>
    <definedName name="QB_COLUMN_29211" localSheetId="13" hidden="1">'16-17 P&amp;L by Month'!$Q$1</definedName>
    <definedName name="QB_COLUMN_29212" localSheetId="13" hidden="1">'16-17 P&amp;L by Month'!$R$1</definedName>
    <definedName name="QB_COLUMN_2922" localSheetId="13" hidden="1">'16-17 P&amp;L by Month'!$H$1</definedName>
    <definedName name="QB_COLUMN_2922" localSheetId="12" hidden="1">'17-18 P&amp;L by Month'!$H$1</definedName>
    <definedName name="QB_COLUMN_2922" localSheetId="11" hidden="1">'18-19 P&amp;L by Month'!#REF!</definedName>
    <definedName name="QB_COLUMN_2922" localSheetId="10" hidden="1">'19-20 P&amp;L by Month'!#REF!</definedName>
    <definedName name="QB_COLUMN_2923" localSheetId="13" hidden="1">'16-17 P&amp;L by Month'!$I$1</definedName>
    <definedName name="QB_COLUMN_2923" localSheetId="12" hidden="1">'17-18 P&amp;L by Month'!$I$1</definedName>
    <definedName name="QB_COLUMN_2923" localSheetId="11" hidden="1">'18-19 P&amp;L by Month'!#REF!</definedName>
    <definedName name="QB_COLUMN_2923" localSheetId="10" hidden="1">'19-20 P&amp;L by Month'!#REF!</definedName>
    <definedName name="QB_COLUMN_2924" localSheetId="13" hidden="1">'16-17 P&amp;L by Month'!$J$1</definedName>
    <definedName name="QB_COLUMN_2924" localSheetId="12" hidden="1">'17-18 P&amp;L by Month'!$J$1</definedName>
    <definedName name="QB_COLUMN_2924" localSheetId="11" hidden="1">'18-19 P&amp;L by Month'!#REF!</definedName>
    <definedName name="QB_COLUMN_2924" localSheetId="10" hidden="1">'19-20 P&amp;L by Month'!#REF!</definedName>
    <definedName name="QB_COLUMN_2925" localSheetId="13" hidden="1">'16-17 P&amp;L by Month'!$K$1</definedName>
    <definedName name="QB_COLUMN_2925" localSheetId="12" hidden="1">'17-18 P&amp;L by Month'!$K$1</definedName>
    <definedName name="QB_COLUMN_2925" localSheetId="11" hidden="1">'18-19 P&amp;L by Month'!#REF!</definedName>
    <definedName name="QB_COLUMN_2925" localSheetId="10" hidden="1">'19-20 P&amp;L by Month'!#REF!</definedName>
    <definedName name="QB_COLUMN_2926" localSheetId="13" hidden="1">'16-17 P&amp;L by Month'!$L$1</definedName>
    <definedName name="QB_COLUMN_2927" localSheetId="13" hidden="1">'16-17 P&amp;L by Month'!$M$1</definedName>
    <definedName name="QB_COLUMN_2928" localSheetId="13" hidden="1">'16-17 P&amp;L by Month'!$N$1</definedName>
    <definedName name="QB_COLUMN_2929" localSheetId="13" hidden="1">'16-17 P&amp;L by Month'!$O$1</definedName>
    <definedName name="QB_COLUMN_2930" localSheetId="13" hidden="1">'16-17 P&amp;L by Month'!$J$1</definedName>
    <definedName name="QB_COLUMN_2930" localSheetId="12" hidden="1">'17-18 P&amp;L by Month'!$K$1</definedName>
    <definedName name="QB_COLUMN_2930" localSheetId="11" hidden="1">'18-19 P&amp;L by Month'!#REF!</definedName>
    <definedName name="QB_COLUMN_2930" localSheetId="10" hidden="1">'19-20 P&amp;L by Month'!#REF!</definedName>
    <definedName name="QB_COLUMN_2930_1" localSheetId="13" hidden="1">'16-17 P&amp;L by Month'!$K$1</definedName>
    <definedName name="QB_COLUMN_2930_1" localSheetId="12" hidden="1">'17-18 P&amp;L by Month'!$L$1</definedName>
    <definedName name="QB_COLUMN_2930_1" localSheetId="11" hidden="1">'18-19 P&amp;L by Month'!#REF!</definedName>
    <definedName name="QB_COLUMN_2930_1" localSheetId="10" hidden="1">'19-20 P&amp;L by Month'!#REF!</definedName>
    <definedName name="QB_COLUMN_2930_2" localSheetId="13" hidden="1">'16-17 P&amp;L by Month'!$L$1</definedName>
    <definedName name="QB_COLUMN_2930_3" localSheetId="13" hidden="1">'16-17 P&amp;L by Month'!$M$1</definedName>
    <definedName name="QB_COLUMN_2930_4" localSheetId="13" hidden="1">'16-17 P&amp;L by Month'!$N$1</definedName>
    <definedName name="QB_COLUMN_2930_5" localSheetId="13" hidden="1">'16-17 P&amp;L by Month'!$O$1</definedName>
    <definedName name="QB_COLUMN_3" localSheetId="2" hidden="1">'09.21 Cash Reconciliation'!$E$1</definedName>
    <definedName name="QB_COLUMN_3" localSheetId="6" hidden="1">'09.21 General Ledger'!$G$1</definedName>
    <definedName name="QB_COLUMN_30" localSheetId="6" hidden="1">'09.21 General Ledger'!$L$1</definedName>
    <definedName name="QB_COLUMN_31" localSheetId="2" hidden="1">'09.21 Cash Reconciliation'!$K$1</definedName>
    <definedName name="QB_COLUMN_31" localSheetId="6" hidden="1">'09.21 General Ledger'!$M$1</definedName>
    <definedName name="QB_COLUMN_4" localSheetId="2" hidden="1">'09.21 Cash Reconciliation'!$F$1</definedName>
    <definedName name="QB_COLUMN_4" localSheetId="6" hidden="1">'09.21 General Ledger'!$H$1</definedName>
    <definedName name="QB_COLUMN_5" localSheetId="6" hidden="1">'09.21 General Ledger'!$I$1</definedName>
    <definedName name="QB_COLUMN_59200" localSheetId="1" hidden="1">'09.21 P&amp;L Expanded'!$G$2</definedName>
    <definedName name="QB_COLUMN_59200" localSheetId="0" hidden="1">Tracking!$F$2</definedName>
    <definedName name="QB_COLUMN_62230" localSheetId="1" hidden="1">'09.21 P&amp;L Expanded'!#REF!</definedName>
    <definedName name="QB_COLUMN_62230" localSheetId="0" hidden="1">Tracking!#REF!</definedName>
    <definedName name="QB_COLUMN_64420" localSheetId="1" hidden="1">'09.21 P&amp;L Expanded'!$I$2</definedName>
    <definedName name="QB_COLUMN_64420" localSheetId="0" hidden="1">Tracking!$H$2</definedName>
    <definedName name="QB_COLUMN_64450" localSheetId="1" hidden="1">'09.21 P&amp;L Expanded'!#REF!</definedName>
    <definedName name="QB_COLUMN_64450" localSheetId="0" hidden="1">Tracking!#REF!</definedName>
    <definedName name="QB_COLUMN_7" localSheetId="2" hidden="1">'09.21 Cash Reconciliation'!$G$1</definedName>
    <definedName name="QB_COLUMN_7" localSheetId="6" hidden="1">'09.21 General Ledger'!$J$1</definedName>
    <definedName name="QB_COLUMN_76201" localSheetId="9" hidden="1">'20-21 Budget by Month'!$G$2</definedName>
    <definedName name="QB_COLUMN_762010" localSheetId="9" hidden="1">'20-21 Budget by Month'!$P$2</definedName>
    <definedName name="QB_COLUMN_762011" localSheetId="9" hidden="1">'20-21 Budget by Month'!$Q$2</definedName>
    <definedName name="QB_COLUMN_762012" localSheetId="9" hidden="1">'20-21 Budget by Month'!$R$2</definedName>
    <definedName name="QB_COLUMN_76202" localSheetId="9" hidden="1">'20-21 Budget by Month'!$H$2</definedName>
    <definedName name="QB_COLUMN_76203" localSheetId="9" hidden="1">'20-21 Budget by Month'!$I$2</definedName>
    <definedName name="QB_COLUMN_76204" localSheetId="9" hidden="1">'20-21 Budget by Month'!$J$2</definedName>
    <definedName name="QB_COLUMN_76205" localSheetId="9" hidden="1">'20-21 Budget by Month'!$K$2</definedName>
    <definedName name="QB_COLUMN_76206" localSheetId="9" hidden="1">'20-21 Budget by Month'!$L$2</definedName>
    <definedName name="QB_COLUMN_76207" localSheetId="9" hidden="1">'20-21 Budget by Month'!$M$2</definedName>
    <definedName name="QB_COLUMN_76208" localSheetId="9" hidden="1">'20-21 Budget by Month'!$N$2</definedName>
    <definedName name="QB_COLUMN_76209" localSheetId="9" hidden="1">'20-21 Budget by Month'!$O$2</definedName>
    <definedName name="QB_COLUMN_76210" localSheetId="1" hidden="1">'09.21 P&amp;L Expanded'!$H$2</definedName>
    <definedName name="QB_COLUMN_76210" localSheetId="0" hidden="1">Tracking!$G$2</definedName>
    <definedName name="QB_COLUMN_76240" localSheetId="1" hidden="1">'09.21 P&amp;L Expanded'!#REF!</definedName>
    <definedName name="QB_COLUMN_76240" localSheetId="0" hidden="1">Tracking!#REF!</definedName>
    <definedName name="QB_COLUMN_76260" localSheetId="1" hidden="1">'09.21 P&amp;L Expanded'!#REF!</definedName>
    <definedName name="QB_COLUMN_76260" localSheetId="0" hidden="1">Tracking!#REF!</definedName>
    <definedName name="QB_COLUMN_76300" localSheetId="9" hidden="1">'20-21 Budget by Month'!$S$2</definedName>
    <definedName name="QB_COLUMN_8" localSheetId="2" hidden="1">'09.21 Cash Reconciliation'!$H$1</definedName>
    <definedName name="QB_COLUMN_8" localSheetId="6" hidden="1">'09.21 General Ledger'!$K$1</definedName>
    <definedName name="QB_DATA_0" localSheetId="3" hidden="1">'09.21 Balance Sheet'!$5:$5,'09.21 Balance Sheet'!$6:$6,'09.21 Balance Sheet'!$7:$7,'09.21 Balance Sheet'!$9:$9,'09.21 Balance Sheet'!$15:$15,'09.21 Balance Sheet'!#REF!,'09.21 Balance Sheet'!#REF!,'09.21 Balance Sheet'!#REF!,'09.21 Balance Sheet'!#REF!,'09.21 Balance Sheet'!$26:$26,'09.21 Balance Sheet'!$28:$28,'09.21 Balance Sheet'!$29:$29,'09.21 Balance Sheet'!$30:$30,'09.21 Balance Sheet'!$31:$31,'09.21 Balance Sheet'!$32:$32,'09.21 Balance Sheet'!$33:$33</definedName>
    <definedName name="QB_DATA_0" localSheetId="2" hidden="1">'09.21 Cash Reconciliation'!$2:$2,'09.21 Cash Reconciliation'!$3:$3,'09.21 Cash Reconciliation'!$4:$4,'09.21 Cash Reconciliation'!$5:$5,'09.21 Cash Reconciliation'!$6:$6,'09.21 Cash Reconciliation'!$7:$7,'09.21 Cash Reconciliation'!$8:$8,'09.21 Cash Reconciliation'!$9:$9,'09.21 Cash Reconciliation'!$10:$10,'09.21 Cash Reconciliation'!#REF!,'09.21 Cash Reconciliation'!#REF!,'09.21 Cash Reconciliation'!#REF!,'09.21 Cash Reconciliation'!#REF!,'09.21 Cash Reconciliation'!#REF!,'09.21 Cash Reconciliation'!#REF!,'09.21 Cash Reconciliation'!#REF!</definedName>
    <definedName name="QB_DATA_0" localSheetId="6" hidden="1">'09.21 General Ledger'!$2:$2,'09.21 General Ledger'!$3:$3,'09.21 General Ledger'!$4:$4,'09.21 General Ledger'!$5:$5,'09.21 General Ledger'!$6:$6,'09.21 General Ledger'!$7:$7,'09.21 General Ledger'!$8:$8,'09.21 General Ledger'!$9:$9,'09.21 General Ledger'!$10:$10,'09.21 General Ledger'!$11:$11,'09.21 General Ledger'!$12:$12,'09.21 General Ledger'!#REF!,'09.21 General Ledger'!#REF!,'09.21 General Ledger'!#REF!,'09.21 General Ledger'!#REF!,'09.21 General Ledger'!#REF!</definedName>
    <definedName name="QB_DATA_0" localSheetId="1" hidden="1">'09.21 P&amp;L Expanded'!$6:$6,'09.21 P&amp;L Expanded'!$7:$7,'09.21 P&amp;L Expanded'!$8:$8,'09.21 P&amp;L Expanded'!$9:$9,'09.21 P&amp;L Expanded'!$16:$16,'09.21 P&amp;L Expanded'!$17:$17,'09.21 P&amp;L Expanded'!$18:$18,'09.21 P&amp;L Expanded'!$19:$19,'09.21 P&amp;L Expanded'!$20:$20,'09.21 P&amp;L Expanded'!$21:$21,'09.21 P&amp;L Expanded'!$24:$24,'09.21 P&amp;L Expanded'!$25:$25,'09.21 P&amp;L Expanded'!$26:$26,'09.21 P&amp;L Expanded'!$29:$29,'09.21 P&amp;L Expanded'!$32:$32,'09.21 P&amp;L Expanded'!$33:$33</definedName>
    <definedName name="QB_DATA_0" localSheetId="5" hidden="1">'09.21 Statement of Cash Flow'!$3:$3,'09.21 Statement of Cash Flow'!#REF!,'09.21 Statement of Cash Flow'!$6:$6,'09.21 Statement of Cash Flow'!$7:$7,'09.21 Statement of Cash Flow'!$8:$8,'09.21 Statement of Cash Flow'!#REF!,'09.21 Statement of Cash Flow'!#REF!,'09.21 Statement of Cash Flow'!#REF!,'09.21 Statement of Cash Flow'!#REF!,'09.21 Statement of Cash Flow'!#REF!,'09.21 Statement of Cash Flow'!#REF!</definedName>
    <definedName name="QB_DATA_0" localSheetId="12" hidden="1">'17-18 P&amp;L by Month'!$5:$5,'17-18 P&amp;L by Month'!$6:$6,'17-18 P&amp;L by Month'!$7:$7,'17-18 P&amp;L by Month'!$8:$8,'17-18 P&amp;L by Month'!$11:$11,'17-18 P&amp;L by Month'!$12:$12,'17-18 P&amp;L by Month'!$13:$13,'17-18 P&amp;L by Month'!$14:$14,'17-18 P&amp;L by Month'!$15:$15,'17-18 P&amp;L by Month'!$16:$16,'17-18 P&amp;L by Month'!$19:$19,'17-18 P&amp;L by Month'!$20:$20,'17-18 P&amp;L by Month'!$23:$23,'17-18 P&amp;L by Month'!$26:$26,'17-18 P&amp;L by Month'!$27:$27,'17-18 P&amp;L by Month'!$28:$28</definedName>
    <definedName name="QB_DATA_0" localSheetId="11" hidden="1">'18-19 P&amp;L by Month'!$5:$5,'18-19 P&amp;L by Month'!$6:$6,'18-19 P&amp;L by Month'!$7:$7,'18-19 P&amp;L by Month'!$8:$8,'18-19 P&amp;L by Month'!$11:$11,'18-19 P&amp;L by Month'!$12:$12,'18-19 P&amp;L by Month'!$13:$13,'18-19 P&amp;L by Month'!$14:$14,'18-19 P&amp;L by Month'!$15:$15,'18-19 P&amp;L by Month'!$16:$16,'18-19 P&amp;L by Month'!$19:$19,'18-19 P&amp;L by Month'!$20:$20,'18-19 P&amp;L by Month'!$24:$24,'18-19 P&amp;L by Month'!$27:$27,'18-19 P&amp;L by Month'!$28:$28,'18-19 P&amp;L by Month'!$29:$29</definedName>
    <definedName name="QB_DATA_0" localSheetId="10" hidden="1">'19-20 P&amp;L by Month'!$5:$5,'19-20 P&amp;L by Month'!$6:$6,'19-20 P&amp;L by Month'!$7:$7,'19-20 P&amp;L by Month'!$8:$8,'19-20 P&amp;L by Month'!$14:$14,'19-20 P&amp;L by Month'!$15:$15,'19-20 P&amp;L by Month'!$16:$16,'19-20 P&amp;L by Month'!$17:$17,'19-20 P&amp;L by Month'!$18:$18,'19-20 P&amp;L by Month'!$19:$19,'19-20 P&amp;L by Month'!$22:$22,'19-20 P&amp;L by Month'!$23:$23,'19-20 P&amp;L by Month'!$27:$27,'19-20 P&amp;L by Month'!$30:$30,'19-20 P&amp;L by Month'!$31:$31,'19-20 P&amp;L by Month'!$32:$32</definedName>
    <definedName name="QB_DATA_0" localSheetId="9" hidden="1">'20-21 Budget by Month'!$6:$6,'20-21 Budget by Month'!$7:$7,'20-21 Budget by Month'!$8:$8,'20-21 Budget by Month'!$9:$9,'20-21 Budget by Month'!#REF!,'20-21 Budget by Month'!$12:$12,'20-21 Budget by Month'!$13:$13,'20-21 Budget by Month'!$14:$14,'20-21 Budget by Month'!$15:$15,'20-21 Budget by Month'!$16:$16,'20-21 Budget by Month'!$17:$17,'20-21 Budget by Month'!$20:$20,'20-21 Budget by Month'!$21:$21,'20-21 Budget by Month'!$24:$24,'20-21 Budget by Month'!$25:$25,'20-21 Budget by Month'!$26:$26</definedName>
    <definedName name="QB_DATA_0" localSheetId="0" hidden="1">Tracking!#REF!,Tracking!$5:$5,Tracking!$6:$6,Tracking!#REF!,Tracking!$10:$10,Tracking!#REF!,Tracking!#REF!,Tracking!$12:$12,Tracking!#REF!,Tracking!#REF!,Tracking!#REF!,Tracking!#REF!,Tracking!#REF!,Tracking!#REF!,Tracking!#REF!,Tracking!#REF!</definedName>
    <definedName name="QB_DATA_1" localSheetId="3" hidden="1">'09.21 Balance Sheet'!$35:$35,'09.21 Balance Sheet'!$36:$36,'09.21 Balance Sheet'!$37:$37,'09.21 Balance Sheet'!$38:$38,'09.21 Balance Sheet'!$40:$40,'09.21 Balance Sheet'!$41:$41,'09.21 Balance Sheet'!$42:$42,'09.21 Balance Sheet'!$43:$43,'09.21 Balance Sheet'!$44:$44,'09.21 Balance Sheet'!$46:$46,'09.21 Balance Sheet'!$47:$47,'09.21 Balance Sheet'!#REF!,'09.21 Balance Sheet'!$52:$52,'09.21 Balance Sheet'!$56:$56,'09.21 Balance Sheet'!$57:$57,'09.21 Balance Sheet'!$58:$58</definedName>
    <definedName name="QB_DATA_1" localSheetId="2" hidden="1">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</definedName>
    <definedName name="QB_DATA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DATA_1" localSheetId="1" hidden="1">'09.21 P&amp;L Expanded'!$34:$34,'09.21 P&amp;L Expanded'!$35:$35,'09.21 P&amp;L Expanded'!#REF!,'09.21 P&amp;L Expanded'!$42:$42,'09.21 P&amp;L Expanded'!$43:$43,'09.21 P&amp;L Expanded'!$44:$44,'09.21 P&amp;L Expanded'!$45:$45,'09.21 P&amp;L Expanded'!$47:$47,'09.21 P&amp;L Expanded'!$48:$48,'09.21 P&amp;L Expanded'!$49:$49,'09.21 P&amp;L Expanded'!$50:$50,'09.21 P&amp;L Expanded'!$51:$51,'09.21 P&amp;L Expanded'!$53:$53,'09.21 P&amp;L Expanded'!$54:$54,'09.21 P&amp;L Expanded'!$55:$55,'09.21 P&amp;L Expanded'!$56:$56</definedName>
    <definedName name="QB_DATA_1" localSheetId="12" hidden="1">'17-18 P&amp;L by Month'!$29:$29,'17-18 P&amp;L by Month'!$34:$34,'17-18 P&amp;L by Month'!$35:$35,'17-18 P&amp;L by Month'!$36:$36,'17-18 P&amp;L by Month'!$37:$37,'17-18 P&amp;L by Month'!$38:$38,'17-18 P&amp;L by Month'!$39:$39,'17-18 P&amp;L by Month'!$41:$41,'17-18 P&amp;L by Month'!$42:$42,'17-18 P&amp;L by Month'!$43:$43,'17-18 P&amp;L by Month'!$48:$48,'17-18 P&amp;L by Month'!$49:$49,'17-18 P&amp;L by Month'!$52:$52,'17-18 P&amp;L by Month'!$53:$53,'17-18 P&amp;L by Month'!$54:$54,'17-18 P&amp;L by Month'!$55:$55</definedName>
    <definedName name="QB_DATA_1" localSheetId="11" hidden="1">'18-19 P&amp;L by Month'!$30:$30,'18-19 P&amp;L by Month'!$35:$35,'18-19 P&amp;L by Month'!$36:$36,'18-19 P&amp;L by Month'!$37:$37,'18-19 P&amp;L by Month'!$39:$39,'18-19 P&amp;L by Month'!$40:$40,'18-19 P&amp;L by Month'!$41:$41,'18-19 P&amp;L by Month'!$43:$43,'18-19 P&amp;L by Month'!$44:$44,'18-19 P&amp;L by Month'!$45:$45,'18-19 P&amp;L by Month'!$50:$50,'18-19 P&amp;L by Month'!$51:$51,'18-19 P&amp;L by Month'!$54:$54,'18-19 P&amp;L by Month'!$55:$55,'18-19 P&amp;L by Month'!$56:$56,'18-19 P&amp;L by Month'!$57:$57</definedName>
    <definedName name="QB_DATA_1" localSheetId="10" hidden="1">'19-20 P&amp;L by Month'!$33:$33,'19-20 P&amp;L by Month'!$38:$38,'19-20 P&amp;L by Month'!$39:$39,'19-20 P&amp;L by Month'!$41:$41,'19-20 P&amp;L by Month'!$43:$43,'19-20 P&amp;L by Month'!$44:$44,'19-20 P&amp;L by Month'!$45:$45,'19-20 P&amp;L by Month'!$47:$47,'19-20 P&amp;L by Month'!$48:$48,'19-20 P&amp;L by Month'!$49:$49,'19-20 P&amp;L by Month'!$54:$54,'19-20 P&amp;L by Month'!$55:$55,'19-20 P&amp;L by Month'!$58:$58,'19-20 P&amp;L by Month'!$59:$59,'19-20 P&amp;L by Month'!$60:$60,'19-20 P&amp;L by Month'!$61:$61</definedName>
    <definedName name="QB_DATA_1" localSheetId="9" hidden="1">'20-21 Budget by Month'!$31:$31,'20-21 Budget by Month'!$32:$32,'20-21 Budget by Month'!$33:$33,'20-21 Budget by Month'!$34:$34,'20-21 Budget by Month'!$35:$35,'20-21 Budget by Month'!$36:$36,'20-21 Budget by Month'!$37:$37,'20-21 Budget by Month'!$38:$38,'20-21 Budget by Month'!$39:$39,'20-21 Budget by Month'!$40:$40,'20-21 Budget by Month'!$42:$42,'20-21 Budget by Month'!$43:$43,'20-21 Budget by Month'!$44:$44,'20-21 Budget by Month'!$45:$45,'20-21 Budget by Month'!$50:$50,'20-21 Budget by Month'!$51:$51</definedName>
    <definedName name="QB_DATA_1" localSheetId="0" hidden="1">Tracking!#REF!,Tracking!$16:$16,Tracking!$19:$19,Tracking!#REF!,Tracking!#REF!,Tracking!$21:$21,Tracking!#REF!,Tracking!$23:$23,Tracking!$24:$24,Tracking!$25:$25,Tracking!$26:$26,Tracking!$27:$27,Tracking!#REF!,Tracking!#REF!,Tracking!#REF!</definedName>
    <definedName name="QB_DATA_10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DATA_1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DATA_12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DATA_13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DATA_14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DATA_15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DATA_16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DATA_17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Ledger'!$13:$13,'09.21 General Ledger'!#REF!</definedName>
    <definedName name="QB_DATA_18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DATA_19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DATA_2" localSheetId="2" hidden="1">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</definedName>
    <definedName name="QB_DATA_2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DATA_2" localSheetId="1" hidden="1">'09.21 P&amp;L Expanded'!$59:$59,'09.21 P&amp;L Expanded'!$64:$64,'09.21 P&amp;L Expanded'!$65:$65,'09.21 P&amp;L Expanded'!$66:$66,'09.21 P&amp;L Expanded'!$69:$69,'09.21 P&amp;L Expanded'!$70:$70,'09.21 P&amp;L Expanded'!$71:$71,'09.21 P&amp;L Expanded'!$72:$72,'09.21 P&amp;L Expanded'!$73:$73,'09.21 P&amp;L Expanded'!$74:$74,'09.21 P&amp;L Expanded'!$75:$75,'09.21 P&amp;L Expanded'!$76:$76,'09.21 P&amp;L Expanded'!$77:$77,'09.21 P&amp;L Expanded'!$80:$80,'09.21 P&amp;L Expanded'!$81:$81,'09.21 P&amp;L Expanded'!$82:$82</definedName>
    <definedName name="QB_DATA_2" localSheetId="12" hidden="1">'17-18 P&amp;L by Month'!$56:$56,'17-18 P&amp;L by Month'!$57:$57,'17-18 P&amp;L by Month'!$60:$60,'17-18 P&amp;L by Month'!$61:$61,'17-18 P&amp;L by Month'!$62:$62,'17-18 P&amp;L by Month'!$67:$67,'17-18 P&amp;L by Month'!$68:$68,'17-18 P&amp;L by Month'!$69:$69,'17-18 P&amp;L by Month'!$70:$70,'17-18 P&amp;L by Month'!$71:$71,'17-18 P&amp;L by Month'!$74:$74,'17-18 P&amp;L by Month'!$75:$75,'17-18 P&amp;L by Month'!$76:$76,'17-18 P&amp;L by Month'!$77:$77,'17-18 P&amp;L by Month'!$78:$78,'17-18 P&amp;L by Month'!$79:$79</definedName>
    <definedName name="QB_DATA_2" localSheetId="11" hidden="1">'18-19 P&amp;L by Month'!$58:$58,'18-19 P&amp;L by Month'!$59:$59,'18-19 P&amp;L by Month'!$62:$62,'18-19 P&amp;L by Month'!$63:$63,'18-19 P&amp;L by Month'!$64:$64,'18-19 P&amp;L by Month'!$71:$71,'18-19 P&amp;L by Month'!$72:$72,'18-19 P&amp;L by Month'!$73:$73,'18-19 P&amp;L by Month'!$74:$74,'18-19 P&amp;L by Month'!$75:$75,'18-19 P&amp;L by Month'!$78:$78,'18-19 P&amp;L by Month'!$79:$79,'18-19 P&amp;L by Month'!$80:$80,'18-19 P&amp;L by Month'!$81:$81,'18-19 P&amp;L by Month'!$82:$82,'18-19 P&amp;L by Month'!$83:$83</definedName>
    <definedName name="QB_DATA_2" localSheetId="10" hidden="1">'19-20 P&amp;L by Month'!$62:$62,'19-20 P&amp;L by Month'!$63:$63,'19-20 P&amp;L by Month'!$66:$66,'19-20 P&amp;L by Month'!$67:$67,'19-20 P&amp;L by Month'!$68:$68,'19-20 P&amp;L by Month'!$77:$77,'19-20 P&amp;L by Month'!$78:$78,'19-20 P&amp;L by Month'!$79:$79,'19-20 P&amp;L by Month'!$80:$80,'19-20 P&amp;L by Month'!$81:$81,'19-20 P&amp;L by Month'!$84:$84,'19-20 P&amp;L by Month'!$85:$85,'19-20 P&amp;L by Month'!$86:$86,'19-20 P&amp;L by Month'!$87:$87,'19-20 P&amp;L by Month'!$88:$88,'19-20 P&amp;L by Month'!$89:$89</definedName>
    <definedName name="QB_DATA_2" localSheetId="9" hidden="1">'20-21 Budget by Month'!$52:$52,'20-21 Budget by Month'!$55:$55,'20-21 Budget by Month'!$56:$56,'20-21 Budget by Month'!$57:$57,'20-21 Budget by Month'!$58:$58,'20-21 Budget by Month'!$59:$59,'20-21 Budget by Month'!$60:$60,'20-21 Budget by Month'!$61:$61,'20-21 Budget by Month'!$62:$62,'20-21 Budget by Month'!$63:$63,'20-21 Budget by Month'!$66:$66,'20-21 Budget by Month'!$67:$67,'20-21 Budget by Month'!$68:$68,'20-21 Budget by Month'!$69:$69,'20-21 Budget by Month'!$70:$70,'20-21 Budget by Month'!$71:$71</definedName>
    <definedName name="QB_DATA_20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DATA_2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DATA_22" localSheetId="6" hidden="1">'09.21 General Ledger'!#REF!,'09.21 General Ledger'!$14:$14,'09.21 General Ledger'!$15:$15,'09.21 General Ledger'!$16:$16,'09.21 General Ledger'!$17:$17,'09.21 General Ledger'!$18:$18,'09.21 General Ledger'!$19:$19,'09.21 General Ledger'!$20:$20,'09.21 General Ledger'!$21:$21,'09.21 General Ledger'!$22:$22,'09.21 General Ledger'!$23:$23,'09.21 General Ledger'!$25:$25,'09.21 General Ledger'!$26:$26,'09.21 General Ledger'!$27:$27,'09.21 General Ledger'!$28:$28,'09.21 General Ledger'!$29:$29</definedName>
    <definedName name="QB_DATA_23" localSheetId="6" hidden="1">'09.21 General Ledger'!$30:$30,'09.21 General Ledger'!$31:$31,'09.21 General Ledger'!$32:$32,'09.21 General Ledger'!$33:$33,'09.21 General Ledger'!$34:$34,'09.21 General Ledger'!$35:$35,'09.21 General Ledger'!$36:$36,'09.21 General Ledger'!$37:$37,'09.21 General Ledger'!$38:$38,'09.21 General Ledger'!$39:$39,'09.21 General Ledger'!$40:$40,'09.21 General Ledger'!$41:$41,'09.21 General Ledger'!$42:$42,'09.21 General Ledger'!$43:$43,'09.21 General Ledger'!$44:$44,'09.21 General Ledger'!$45:$45</definedName>
    <definedName name="QB_DATA_24" localSheetId="6" hidden="1">'09.21 General Ledger'!$46:$46,'09.21 General Ledger'!$49:$49,'09.21 General Ledger'!$50:$50,'09.21 General Ledger'!$52:$52,'09.21 General Ledger'!$53:$53,'09.21 General Ledger'!$55:$55,'09.21 General Ledger'!$56:$56,'09.21 General Ledger'!$57:$57,'09.21 General Ledger'!$58:$58,'09.21 General Ledger'!$59:$59,'09.21 General Ledger'!$60:$60,'09.21 General Ledger'!$62:$62,'09.21 General Ledger'!$64:$64,'09.21 General Ledger'!$65:$65,'09.21 General Ledger'!$66:$66,'09.21 General Ledger'!$67:$67</definedName>
    <definedName name="QB_DATA_25" localSheetId="6" hidden="1">'09.21 General Ledger'!$68:$68,'09.21 General Ledger'!$69:$69,'09.21 General Ledger'!$70:$70,'09.21 General Ledger'!$71:$71,'09.21 General Ledger'!$72:$72,'09.21 General Ledger'!$73:$73,'09.21 General Ledger'!$74:$74,'09.21 General Ledger'!$75:$75,'09.21 General Ledger'!$76:$76,'09.21 General Ledger'!$77:$77,'09.21 General Ledger'!$78:$78,'09.21 General Ledger'!$79:$79,'09.21 General Ledger'!$80:$80,'09.21 General Ledger'!$81:$81,'09.21 General Ledger'!$82:$82,'09.21 General Ledger'!$83:$83</definedName>
    <definedName name="QB_DATA_26" localSheetId="6" hidden="1">'09.21 General Ledger'!$84:$84,'09.21 General Ledger'!$85:$85,'09.21 General Ledger'!$86:$86,'09.21 General Ledger'!$87:$87,'09.21 General Ledger'!$88:$88,'09.21 General Ledger'!$89:$89,'09.21 General Ledger'!$90:$90,'09.21 General Ledger'!$91:$91,'09.21 General Ledger'!$92:$92,'09.21 General Ledger'!$96:$96,'09.21 General Ledger'!$97:$97,'09.21 General Ledger'!$98:$98,'09.21 General Ledger'!$100:$100,'09.21 General Ledger'!$101:$101,'09.21 General Ledger'!$102:$102,'09.21 General Ledger'!$104:$104</definedName>
    <definedName name="QB_DATA_27" localSheetId="6" hidden="1">'09.21 General Ledger'!$105:$105,'09.21 General Ledger'!$107:$107,'09.21 General Ledger'!$108:$108,'09.21 General Ledger'!$110:$110,'09.21 General Ledger'!$111:$111,'09.21 General Ledger'!$112:$112,'09.21 General Ledger'!$114:$114,'09.21 General Ledger'!$115:$115,'09.21 General Ledger'!$116:$116,'09.21 General Ledger'!$117:$117,'09.21 General Ledger'!$120:$120,'09.21 General Ledger'!$121:$121,'09.21 General Ledger'!$122:$122,'09.21 General Ledger'!$123:$123,'09.21 General Ledger'!$124:$124,'09.21 General Ledger'!$125:$125</definedName>
    <definedName name="QB_DATA_28" localSheetId="6" hidden="1">'09.21 General Ledger'!$126:$126,'09.21 General Ledger'!$127:$127,'09.21 General Ledger'!$128:$128,'09.21 General Ledger'!$130:$130,'09.21 General Ledger'!$131:$131,'09.21 General Ledger'!$134:$134,'09.21 General Ledger'!$135:$135,'09.21 General Ledger'!$138:$138,'09.21 General Ledger'!$139:$139,'09.21 General Ledger'!$140:$140,'09.21 General Ledger'!$142:$142,'09.21 General Ledger'!$143:$143,'09.21 General Ledger'!$145:$145,'09.21 General Ledger'!$146:$146,'09.21 General Ledger'!$147:$147,'09.21 General Ledger'!$149:$149</definedName>
    <definedName name="QB_DATA_29" localSheetId="6" hidden="1">'09.21 General Ledger'!$150:$150,'09.21 General Ledger'!$153:$153,'09.21 General Ledger'!$154:$154,'09.21 General Ledger'!$155:$155,'09.21 General Ledger'!$157:$157,'09.21 General Ledger'!$159:$159,'09.21 General Ledger'!$161:$161,'09.21 General Ledger'!$163:$163,'09.21 General Ledger'!$164:$164,'09.21 General Ledger'!$165:$165,'09.21 General Ledger'!$167:$167,'09.21 General Ledger'!$168:$168,'09.21 General Ledger'!$170:$170,'09.21 General Ledger'!$171:$171,'09.21 General Ledger'!$172:$172,'09.21 General Ledger'!$174:$174</definedName>
    <definedName name="QB_DATA_3" localSheetId="2" hidden="1">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</definedName>
    <definedName name="QB_DATA_3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DATA_3" localSheetId="1" hidden="1">'09.21 P&amp;L Expanded'!$83:$83,'09.21 P&amp;L Expanded'!$84:$84,'09.21 P&amp;L Expanded'!$85:$85,'09.21 P&amp;L Expanded'!$86:$86,'09.21 P&amp;L Expanded'!$91:$91,'09.21 P&amp;L Expanded'!$92:$92,'09.21 P&amp;L Expanded'!$93:$93,'09.21 P&amp;L Expanded'!$94:$94,'09.21 P&amp;L Expanded'!$95:$95,'09.21 P&amp;L Expanded'!$98:$98,'09.21 P&amp;L Expanded'!$99:$99,'09.21 P&amp;L Expanded'!$100:$100,'09.21 P&amp;L Expanded'!$101:$101,'09.21 P&amp;L Expanded'!$102:$102,'09.21 P&amp;L Expanded'!$103:$103,'09.21 P&amp;L Expanded'!$108:$108</definedName>
    <definedName name="QB_DATA_3" localSheetId="12" hidden="1">'17-18 P&amp;L by Month'!$84:$84,'17-18 P&amp;L by Month'!$87:$87,'17-18 P&amp;L by Month'!$88:$88,'17-18 P&amp;L by Month'!$91:$91,'17-18 P&amp;L by Month'!$94:$94,'17-18 P&amp;L by Month'!$95:$95,'17-18 P&amp;L by Month'!$99:$99,'17-18 P&amp;L by Month'!$100:$100,'17-18 P&amp;L by Month'!$101:$101,'17-18 P&amp;L by Month'!$102:$102,'17-18 P&amp;L by Month'!$105:$105,'17-18 P&amp;L by Month'!$106:$106,'17-18 P&amp;L by Month'!$107:$107,'17-18 P&amp;L by Month'!$108:$108,'17-18 P&amp;L by Month'!$110:$110,'17-18 P&amp;L by Month'!$111:$111</definedName>
    <definedName name="QB_DATA_3" localSheetId="11" hidden="1">'18-19 P&amp;L by Month'!$88:$88,'18-19 P&amp;L by Month'!$91:$91,'18-19 P&amp;L by Month'!$92:$92,'18-19 P&amp;L by Month'!$95:$95,'18-19 P&amp;L by Month'!$98:$98,'18-19 P&amp;L by Month'!$99:$99,'18-19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DATA_3" localSheetId="10" hidden="1">'19-20 P&amp;L by Month'!$94:$94,'19-20 P&amp;L by Month'!$97:$97,'19-20 P&amp;L by Month'!$98:$98,'19-20 P&amp;L by Month'!$101:$101,'19-20 P&amp;L by Month'!$104:$104,'19-20 P&amp;L by Month'!$105:$105,'19-20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DATA_3" localSheetId="9" hidden="1">'20-21 Budget by Month'!$72:$72,'20-21 Budget by Month'!$77:$77,'20-21 Budget by Month'!$78:$78,'20-21 Budget by Month'!$79:$79,'20-21 Budget by Month'!$80:$80,'20-21 Budget by Month'!$81:$81,'20-21 Budget by Month'!$82:$82,'20-21 Budget by Month'!$83:$83,'20-21 Budget by Month'!$86:$86,'20-21 Budget by Month'!$87:$87,'20-21 Budget by Month'!$88:$88,'20-21 Budget by Month'!$89:$89,'20-21 Budget by Month'!$90:$90,'20-21 Budget by Month'!$91:$91,'20-21 Budget by Month'!#REF!,'20-21 Budget by Month'!$97:$97</definedName>
    <definedName name="QB_DATA_30" localSheetId="6" hidden="1">'09.21 General Ledger'!$175:$175,'09.21 General Ledger'!$176:$176,'09.21 General Ledger'!$178:$178,'09.21 General Ledger'!#REF!,'09.21 General Ledger'!$180:$180,'09.21 General Ledger'!$181:$181,'09.21 General Ledger'!$182:$182,'09.21 General Ledger'!$183:$183,'09.21 General Ledger'!$184:$184,'09.21 General Ledger'!$185:$185,'09.21 General Ledger'!$187:$187,'09.21 General Ledger'!$190:$190,'09.21 General Ledger'!$191:$191,'09.21 General Ledger'!$192:$192,'09.21 General Ledger'!$193:$193,'09.21 General Ledger'!$194:$194</definedName>
    <definedName name="QB_DATA_31" localSheetId="6" hidden="1">'09.21 General Ledger'!$195:$195,'09.21 General Ledger'!$196:$196,'09.21 General Ledger'!$198:$198,'09.21 General Ledger'!$199:$199,'09.21 General Ledger'!$201:$201,'09.21 General Ledger'!$202:$202,'09.21 General Ledger'!$203:$203,'09.21 General Ledger'!$204:$204,'09.21 General Ledger'!$205:$205,'09.21 General Ledger'!$206:$206,'09.21 General Ledger'!$207:$207,'09.21 General Ledger'!$208:$208,'09.21 General Ledger'!$209:$209,'09.21 General Ledger'!$211:$211,'09.21 General Ledger'!$213:$213,'09.21 General Ledger'!$214:$214</definedName>
    <definedName name="QB_DATA_32" localSheetId="6" hidden="1">'09.21 General Ledger'!$215:$215,'09.21 General Ledger'!$216:$216,'09.21 General Ledger'!$217:$217,'09.21 General Ledger'!$218:$218,'09.21 General Ledger'!$220:$220,'09.21 General Ledger'!$221:$221,'09.21 General Ledger'!$224:$224,'09.21 General Ledger'!$225:$225,'09.21 General Ledger'!$227:$227,'09.21 General Ledger'!$229:$229,'09.21 General Ledger'!$233:$233,'09.21 General Ledger'!$234:$234,'09.21 General Ledger'!$235:$235,'09.21 General Ledger'!$236:$236,'09.21 General Ledger'!$238:$238,'09.21 General Ledger'!$239:$239</definedName>
    <definedName name="QB_DATA_33" localSheetId="6" hidden="1">'09.21 General Ledger'!$240:$240,'09.21 General Ledger'!$242:$242,'09.21 General Ledger'!$243:$243,'09.21 General Ledger'!$246:$246,'09.21 General Ledger'!$247:$247,'09.21 General Ledger'!$249:$249,'09.21 General Ledger'!$250:$250,'09.21 General Ledger'!$251:$251,'09.21 General Ledger'!$254:$254,'09.21 General Ledger'!$255:$255,'09.21 General Ledger'!$256:$256,'09.21 General Ledger'!$258:$258,'09.21 General Ledger'!$259:$259,'09.21 General Ledger'!$260:$260,'09.21 General Ledger'!#REF!,'09.21 General Ledger'!#REF!</definedName>
    <definedName name="QB_DATA_34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DATA_35" localSheetId="6" hidden="1">'09.21 General Ledger'!#REF!,'09.21 General Ledger'!#REF!,'09.21 General Ledger'!#REF!,'09.21 General Ledger'!#REF!,'09.21 General Ledger'!#REF!,'09.21 General Ledger'!$261:$261,'09.21 General Ledger'!$262:$262,'09.21 General Ledger'!$265:$265,'09.21 General Ledger'!$266:$266,'09.21 General Ledger'!$267:$267,'09.21 General Ledger'!$269:$269,'09.21 General Ledger'!$270:$270,'09.21 General Ledger'!$271:$271,'09.21 General Ledger'!$275:$275,'09.21 General Ledger'!$276:$276,'09.21 General Ledger'!$277:$277</definedName>
    <definedName name="QB_DATA_36" localSheetId="6" hidden="1">'09.21 General Ledger'!$278:$278,'09.21 General Ledger'!$280:$280,'09.21 General Ledger'!$281:$281,'09.21 General Ledger'!$282:$282,'09.21 General Ledger'!$283:$283,'09.21 General Ledger'!$284:$284,'09.21 General Ledger'!$285:$285,'09.21 General Ledger'!$286:$286,'09.21 General Ledger'!$287:$287,'09.21 General Ledger'!$288:$288,'09.21 General Ledger'!$289:$289,'09.21 General Ledger'!$290:$290,'09.21 General Ledger'!$291:$291,'09.21 General Ledger'!$292:$292,'09.21 General Ledger'!$293:$293,'09.21 General Ledger'!$294:$294</definedName>
    <definedName name="QB_DATA_37" localSheetId="6" hidden="1">'09.21 General Ledger'!$295:$295,'09.21 General Ledger'!$296:$296,'09.21 General Ledger'!$297:$297,'09.21 General Ledger'!$298:$298,'09.21 General Ledger'!$299:$299,'09.21 General Ledger'!$300:$300,'09.21 General Ledger'!$301:$301,'09.21 General Ledger'!$302:$302,'09.21 General Ledger'!$303:$303,'09.21 General Ledger'!$304:$304,'09.21 General Ledger'!$305:$305,'09.21 General Ledger'!$306:$306,'09.21 General Ledger'!$307:$307,'09.21 General Ledger'!$308:$308,'09.21 General Ledger'!$309:$309,'09.21 General Ledger'!$310:$310</definedName>
    <definedName name="QB_DATA_38" localSheetId="6" hidden="1">'09.21 General Ledger'!$311:$311,'09.21 General Ledger'!$312:$312,'09.21 General Ledger'!$313:$313,'09.21 General Ledger'!$314:$314,'09.21 General Ledger'!$315:$315,'09.21 General Ledger'!$316:$316,'09.21 General Ledger'!$317:$317,'09.21 General Ledger'!$318:$318,'09.21 General Ledger'!$320:$320,'09.21 General Ledger'!$321:$321,'09.21 General Ledger'!$323:$323,'09.21 General Ledger'!$324:$324,'09.21 General Ledger'!$327:$327,'09.21 General Ledger'!$328:$328,'09.21 General Ledger'!$329:$329,'09.21 General Ledger'!$331:$331</definedName>
    <definedName name="QB_DATA_39" localSheetId="6" hidden="1">'09.21 General Ledger'!$332:$332,'09.21 General Ledger'!$333:$333,'09.21 General Ledger'!$335:$335,'09.21 General Ledger'!$336:$336,'09.21 General Ledger'!$337:$337,'09.21 General Ledger'!$338:$338,'09.21 General Ledger'!$339:$339,'09.21 General Ledger'!$340:$340,'09.21 General Ledger'!$341:$341,'09.21 General Ledger'!$343:$343,'09.21 General Ledger'!#REF!,'09.21 General Ledger'!#REF!,'09.21 General Ledger'!#REF!,'09.21 General Ledger'!#REF!,'09.21 General Ledger'!#REF!,'09.21 General Ledger'!#REF!</definedName>
    <definedName name="QB_DATA_4" localSheetId="2" hidden="1">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</definedName>
    <definedName name="QB_DATA_4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DATA_4" localSheetId="1" hidden="1">'09.21 P&amp;L Expanded'!$111:$111,'09.21 P&amp;L Expanded'!$112:$112,'09.21 P&amp;L Expanded'!$115:$115,'09.21 P&amp;L Expanded'!$118:$118,'09.21 P&amp;L Expanded'!$120:$120,'09.21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</definedName>
    <definedName name="QB_DATA_4" localSheetId="12" hidden="1">'17-18 P&amp;L by Month'!$112:$112,'17-18 P&amp;L by Month'!$115:$115,'17-18 P&amp;L by Month'!$116:$116,'17-18 P&amp;L by Month'!$117:$117,'17-18 P&amp;L by Month'!$118:$118,'17-18 P&amp;L by Month'!$121:$121,'17-18 P&amp;L by Month'!$122:$122,'17-18 P&amp;L by Month'!$123:$123,'17-18 P&amp;L by Month'!$124:$124,'17-18 P&amp;L by Month'!$125:$125,'17-18 P&amp;L by Month'!$128:$128,'17-18 P&amp;L by Month'!$129:$129,'17-18 P&amp;L by Month'!$132:$132,'17-18 P&amp;L by Month'!$134:$134,'17-18 P&amp;L by Month'!$135:$135,'17-18 P&amp;L by Month'!$136:$136</definedName>
    <definedName name="QB_DATA_4" localSheetId="11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DATA_4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DATA_4" localSheetId="9" hidden="1">'20-21 Budget by Month'!$98:$98,'20-21 Budget by Month'!$101:$101,'20-21 Budget by Month'!$104:$104,'20-21 Budget by Month'!$105:$105,'20-21 Budget by Month'!$109:$109,'20-21 Budget by Month'!$110:$110,'20-21 Budget by Month'!$111:$111,'20-21 Budget by Month'!$112:$112,'20-21 Budget by Month'!$115:$115,'20-21 Budget by Month'!$116:$116,'20-21 Budget by Month'!$117:$117,'20-21 Budget by Month'!$118:$118,'20-21 Budget by Month'!$119:$119,'20-21 Budget by Month'!$120:$120,'20-21 Budget by Month'!$121:$121,'20-21 Budget by Month'!$122:$122</definedName>
    <definedName name="QB_DATA_40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DATA_4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Ledger'!$344:$344,'09.21 General Ledger'!$346:$346,'09.21 General Ledger'!$347:$347,'09.21 General Ledger'!$348:$348,'09.21 General Ledger'!$349:$349,'09.21 General Ledger'!$351:$351</definedName>
    <definedName name="QB_DATA_42" localSheetId="6" hidden="1">'09.21 General Ledger'!$352:$352,'09.21 General Ledger'!$354:$354,'09.21 General Ledger'!$355:$355,'09.21 General Ledger'!$356:$356,'09.21 General Ledger'!$357:$357,'09.21 General Ledger'!$358:$358,'09.21 General Ledger'!$361:$361,'09.21 General Ledger'!$362:$362,'09.21 General Ledger'!$363:$363,'09.21 General Ledger'!$365:$365,'09.21 General Ledger'!$366:$366,'09.21 General Ledger'!$369:$369,'09.21 General Ledger'!$370:$370,'09.21 General Ledger'!$371:$371,'09.21 General Ledger'!$374:$374,'09.21 General Ledger'!$375:$375</definedName>
    <definedName name="QB_DATA_43" localSheetId="6" hidden="1">'09.21 General Ledger'!$377:$377,'09.21 General Ledger'!$378:$378,'09.21 General Ledger'!$380:$380,'09.21 General Ledger'!$381:$381,'09.21 General Ledger'!#REF!,'09.21 General Ledger'!#REF!,'09.21 General Ledger'!#REF!,'09.21 General Ledger'!#REF!</definedName>
    <definedName name="QB_DATA_5" localSheetId="2" hidden="1">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Reconciliation'!#REF!,'09.21 Cash Reconciliation'!#REF!</definedName>
    <definedName name="QB_DATA_5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DATA_5" localSheetId="1" hidden="1">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</definedName>
    <definedName name="QB_DATA_5" localSheetId="12" hidden="1">'17-18 P&amp;L by Month'!$141:$141,'17-18 P&amp;L by Month'!#REF!</definedName>
    <definedName name="QB_DATA_5" localSheetId="11" hidden="1">'18-19 P&amp;L by Month'!#REF!,'18-19 P&amp;L by Month'!#REF!</definedName>
    <definedName name="QB_DATA_5" localSheetId="10" hidden="1">'19-20 P&amp;L by Month'!#REF!,'19-20 P&amp;L by Month'!#REF!</definedName>
    <definedName name="QB_DATA_5" localSheetId="9" hidden="1">'20-21 Budget by Month'!$123:$123,'20-21 Budget by Month'!$124:$124,'20-21 Budget by Month'!$125:$125,'20-21 Budget by Month'!$126:$126,'20-21 Budget by Month'!$129:$129,'20-21 Budget by Month'!$130:$130,'20-21 Budget by Month'!$131:$131,'20-21 Budget by Month'!$132:$132,'20-21 Budget by Month'!$133:$133,'20-21 Budget by Month'!$136:$136,'20-21 Budget by Month'!$137:$137,'20-21 Budget by Month'!$138:$138,'20-21 Budget by Month'!$139:$139,'20-21 Budget by Month'!$140:$140,'20-21 Budget by Month'!$143:$143,'20-21 Budget by Month'!$144:$144</definedName>
    <definedName name="QB_DATA_6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DATA_6" localSheetId="1" hidden="1">'09.21 P&amp;L Expanded'!#REF!,'09.21 P&amp;L Expanded'!#REF!,'09.21 P&amp;L Expanded'!#REF!,'09.21 P&amp;L Expanded'!#REF!,'09.21 P&amp;L Expanded'!#REF!,'09.21 P&amp;L Expanded'!#REF!</definedName>
    <definedName name="QB_DATA_6" localSheetId="9" hidden="1">'20-21 Budget by Month'!$147:$147,'20-21 Budget by Month'!$150:$150,'20-21 Budget by Month'!$156:$156,'20-21 Budget by Month'!$157:$157</definedName>
    <definedName name="QB_DATA_7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DATA_8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DATA_9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0" localSheetId="3" hidden="1">'09.21 Balance Sheet'!#REF!,'09.21 Balance Sheet'!#REF!,'09.21 Balance Sheet'!#REF!,'09.21 Balance Sheet'!#REF!,'09.21 Balance Sheet'!#REF!,'09.21 Balance Sheet'!#REF!,'09.21 Balance Sheet'!#REF!,'09.21 Balance Sheet'!#REF!,'09.21 Balance Sheet'!#REF!,'09.21 Balance Sheet'!#REF!,'09.21 Balance Sheet'!#REF!,'09.21 Balance Sheet'!#REF!,'09.21 Balance Sheet'!#REF!,'09.21 Balance Sheet'!#REF!,'09.21 Balance Sheet'!#REF!,'09.21 Balance Sheet'!#REF!</definedName>
    <definedName name="QB_FORMULA_0" localSheetId="2" hidden="1">'09.21 Cash Reconciliation'!#REF!,'09.21 Cash Reconciliation'!#REF!,'09.21 Cash Reconciliation'!#REF!,'09.21 Cash Reconciliation'!#REF!,'09.21 Cash Reconciliation'!#REF!,'09.21 Cash Reconciliation'!#REF!</definedName>
    <definedName name="QB_FORMULA_0" localSheetId="6" hidden="1">'09.21 General Ledger'!$M$3,'09.21 General Ledger'!$M$4,'09.21 General Ledger'!$M$5,'09.21 General Ledger'!$M$6,'09.21 General Ledger'!$M$7,'09.21 General Ledger'!$M$8,'09.21 General Ledger'!$M$9,'09.21 General Ledger'!$M$10,'09.21 General Ledger'!$M$11,'09.21 General Ledger'!$M$12,'09.21 General Ledger'!#REF!,'09.21 General Ledger'!#REF!,'09.21 General Ledger'!#REF!,'09.21 General Ledger'!#REF!,'09.21 General Ledger'!#REF!,'09.21 General Ledger'!#REF!</definedName>
    <definedName name="QB_FORMULA_0" localSheetId="1" hidden="1">'09.21 P&amp;L Expanded'!$I$6,'09.21 P&amp;L Expanded'!#REF!,'09.21 P&amp;L Expanded'!$I$7,'09.21 P&amp;L Expanded'!#REF!,'09.21 P&amp;L Expanded'!$I$8,'09.21 P&amp;L Expanded'!#REF!,'09.21 P&amp;L Expanded'!$I$9,'09.21 P&amp;L Expanded'!#REF!,'09.21 P&amp;L Expanded'!$G$10,'09.21 P&amp;L Expanded'!$H$10,'09.21 P&amp;L Expanded'!$I$10,'09.21 P&amp;L Expanded'!#REF!,'09.21 P&amp;L Expanded'!#REF!,'09.21 P&amp;L Expanded'!#REF!,'09.21 P&amp;L Expanded'!#REF!,'09.21 P&amp;L Expanded'!$I$16</definedName>
    <definedName name="QB_FORMULA_0" localSheetId="5" hidden="1">'09.21 Statement of Cash Flow'!$F$9,'09.21 Statement of Cash Flow'!#REF!,'09.21 Statement of Cash Flow'!#REF!,'09.21 Statement of Cash Flow'!#REF!</definedName>
    <definedName name="QB_FORMULA_0" localSheetId="13" hidden="1">'16-17 P&amp;L by Month'!$J$5,'16-17 P&amp;L by Month'!$J$6,'16-17 P&amp;L by Month'!$J$7,'16-17 P&amp;L by Month'!$J$8,'16-17 P&amp;L by Month'!$J$9,'16-17 P&amp;L by Month'!$G$10,'16-17 P&amp;L by Month'!$H$10,'16-17 P&amp;L by Month'!$I$10,'16-17 P&amp;L by Month'!$J$10,'16-17 P&amp;L by Month'!$J$12,'16-17 P&amp;L by Month'!$J$13,'16-17 P&amp;L by Month'!$J$14,'16-17 P&amp;L by Month'!$J$15,'16-17 P&amp;L by Month'!$J$16,'16-17 P&amp;L by Month'!$J$17,'16-17 P&amp;L by Month'!$G$18</definedName>
    <definedName name="QB_FORMULA_0" localSheetId="12" hidden="1">'17-18 P&amp;L by Month'!$K$5,'17-18 P&amp;L by Month'!$K$6,'17-18 P&amp;L by Month'!$K$7,'17-18 P&amp;L by Month'!$K$8,'17-18 P&amp;L by Month'!$G$9,'17-18 P&amp;L by Month'!$H$9,'17-18 P&amp;L by Month'!$I$9,'17-18 P&amp;L by Month'!$J$9,'17-18 P&amp;L by Month'!$K$9,'17-18 P&amp;L by Month'!$K$11,'17-18 P&amp;L by Month'!$K$12,'17-18 P&amp;L by Month'!$K$13,'17-18 P&amp;L by Month'!$K$14,'17-18 P&amp;L by Month'!$K$15,'17-18 P&amp;L by Month'!$K$16,'17-18 P&amp;L by Month'!$G$17</definedName>
    <definedName name="QB_FORMULA_0" localSheetId="11" hidden="1">'18-19 P&amp;L by Month'!#REF!,'18-19 P&amp;L by Month'!#REF!,'18-19 P&amp;L by Month'!#REF!,'18-19 P&amp;L by Month'!#REF!,'18-19 P&amp;L by Month'!$G$9,'18-19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Month'!$G$17</definedName>
    <definedName name="QB_FORMULA_0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0" localSheetId="9" hidden="1">'20-21 Budget by Month'!$S$6,'20-21 Budget by Month'!$S$7,'20-21 Budget by Month'!$S$8,'20-21 Budget by Month'!$S$9,'20-21 Budget by Month'!#REF!,'20-21 Budget by Month'!$G$10,'20-21 Budget by Month'!$H$10,'20-21 Budget by Month'!$I$10,'20-21 Budget by Month'!$J$10,'20-21 Budget by Month'!$K$10,'20-21 Budget by Month'!$L$10,'20-21 Budget by Month'!$M$10,'20-21 Budget by Month'!$N$10,'20-21 Budget by Month'!$O$10,'20-21 Budget by Month'!$P$10,'20-21 Budget by Month'!$Q$10</definedName>
    <definedName name="QB_FORMULA_0" localSheetId="0" hidden="1">Tracking!#REF!,Tracking!#REF!,Tracking!$H$5,Tracking!#REF!,Tracking!$H$6,Tracking!#REF!,Tracking!#REF!,Tracking!#REF!,Tracking!#REF!,Tracking!#REF!,Tracking!#REF!,Tracking!#REF!,Tracking!#REF!,Tracking!#REF!,Tracking!#REF!,Tracking!$H$10</definedName>
    <definedName name="QB_FORMULA_0_1" localSheetId="3" hidden="1">'09.21 Balance Sheet'!#REF!,'09.21 Balance Sheet'!#REF!,'09.21 Balance Sheet'!#REF!,'09.21 Balance Sheet'!#REF!,'09.21 Balance Sheet'!#REF!,'09.21 Balance Sheet'!#REF!,'09.21 Balance Sheet'!#REF!,'09.21 Balance Sheet'!#REF!,'09.21 Balance Sheet'!#REF!,'09.21 Balance Sheet'!#REF!,'09.21 Balance Sheet'!#REF!,'09.21 Balance Sheet'!#REF!,'09.21 Balance Sheet'!#REF!,'09.21 Balance Sheet'!#REF!,'09.21 Balance Sheet'!#REF!,'09.21 Balance Sheet'!#REF!</definedName>
    <definedName name="QB_FORMULA_0_1" localSheetId="2" hidden="1">'09.21 Cash Reconciliation'!#REF!,'09.21 Cash Reconciliation'!#REF!,'09.21 Cash Reconciliation'!#REF!,'09.21 Cash Reconciliation'!#REF!,'09.21 Cash Reconciliation'!#REF!,'09.21 Cash Reconciliation'!#REF!</definedName>
    <definedName name="QB_FORMULA_0_1" localSheetId="5" hidden="1">'09.21 Statement of Cash Flow'!#REF!,'09.21 Statement of Cash Flow'!#REF!,'09.21 Statement of Cash Flow'!#REF!,'09.21 Statement of Cash Flow'!$F$11</definedName>
    <definedName name="QB_FORMULA_0_1" localSheetId="13" hidden="1">'16-17 P&amp;L by Month'!$K$5,'16-17 P&amp;L by Month'!$K$6,'16-17 P&amp;L by Month'!$K$7,'16-17 P&amp;L by Month'!$K$8,'16-17 P&amp;L by Month'!$K$9,'16-17 P&amp;L by Month'!$G$10,'16-17 P&amp;L by Month'!$H$10,'16-17 P&amp;L by Month'!$I$10,'16-17 P&amp;L by Month'!$J$10,'16-17 P&amp;L by Month'!$K$10,'16-17 P&amp;L by Month'!$K$12,'16-17 P&amp;L by Month'!$K$13,'16-17 P&amp;L by Month'!$K$14,'16-17 P&amp;L by Month'!$K$15,'16-17 P&amp;L by Month'!$K$16,'16-17 P&amp;L by Month'!$K$17</definedName>
    <definedName name="QB_FORMULA_0_1" localSheetId="12" hidden="1">'17-18 P&amp;L by Month'!$L$5,'17-18 P&amp;L by Month'!$L$6,'17-18 P&amp;L by Month'!$L$7,'17-18 P&amp;L by Month'!$L$8,'17-18 P&amp;L by Month'!$G$9,'17-18 P&amp;L by Month'!$H$9,'17-18 P&amp;L by Month'!$I$9,'17-18 P&amp;L by Month'!$J$9,'17-18 P&amp;L by Month'!$K$9,'17-18 P&amp;L by Month'!$L$9,'17-18 P&amp;L by Month'!$L$11,'17-18 P&amp;L by Month'!$L$12,'17-18 P&amp;L by Month'!$L$13,'17-18 P&amp;L by Month'!$L$14,'17-18 P&amp;L by Month'!$L$15,'17-18 P&amp;L by Month'!$L$16</definedName>
    <definedName name="QB_FORMULA_0_1" localSheetId="11" hidden="1">'18-19 P&amp;L by Month'!#REF!,'18-19 P&amp;L by Month'!#REF!,'18-19 P&amp;L by Month'!#REF!,'18-19 P&amp;L by Month'!#REF!,'18-19 P&amp;L by Month'!$G$9,'18-19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0_1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0_2" localSheetId="13" hidden="1">'16-17 P&amp;L by Month'!$L$5,'16-17 P&amp;L by Month'!$L$6,'16-17 P&amp;L by Month'!$L$7,'16-17 P&amp;L by Month'!$L$8,'16-17 P&amp;L by Month'!$L$9,'16-17 P&amp;L by Month'!$G$10,'16-17 P&amp;L by Month'!$H$10,'16-17 P&amp;L by Month'!$I$10,'16-17 P&amp;L by Month'!$J$10,'16-17 P&amp;L by Month'!$K$10,'16-17 P&amp;L by Month'!$L$10,'16-17 P&amp;L by Month'!$L$12,'16-17 P&amp;L by Month'!$L$13,'16-17 P&amp;L by Month'!$L$14,'16-17 P&amp;L by Month'!$L$15,'16-17 P&amp;L by Month'!$L$16</definedName>
    <definedName name="QB_FORMULA_0_3" localSheetId="13" hidden="1">'16-17 P&amp;L by Month'!$M$5,'16-17 P&amp;L by Month'!$M$6,'16-17 P&amp;L by Month'!$M$7,'16-17 P&amp;L by Month'!$M$8,'16-17 P&amp;L by Month'!$M$9,'16-17 P&amp;L by Month'!$G$10,'16-17 P&amp;L by Month'!$H$10,'16-17 P&amp;L by Month'!$I$10,'16-17 P&amp;L by Month'!$J$10,'16-17 P&amp;L by Month'!$K$10,'16-17 P&amp;L by Month'!$L$10,'16-17 P&amp;L by Month'!$M$10,'16-17 P&amp;L by Month'!$M$12,'16-17 P&amp;L by Month'!$M$13,'16-17 P&amp;L by Month'!$M$14,'16-17 P&amp;L by Month'!$M$15</definedName>
    <definedName name="QB_FORMULA_0_4" localSheetId="13" hidden="1">'16-17 P&amp;L by Month'!$N$5,'16-17 P&amp;L by Month'!$N$6,'16-17 P&amp;L by Month'!$N$7,'16-17 P&amp;L by Month'!$N$8,'16-17 P&amp;L by Month'!$N$9,'16-17 P&amp;L by Month'!$G$10,'16-17 P&amp;L by Month'!$H$10,'16-17 P&amp;L by Month'!$I$10,'16-17 P&amp;L by Month'!$J$10,'16-17 P&amp;L by Month'!$K$10,'16-17 P&amp;L by Month'!$L$10,'16-17 P&amp;L by Month'!$M$10,'16-17 P&amp;L by Month'!$N$10,'16-17 P&amp;L by Month'!$N$12,'16-17 P&amp;L by Month'!$N$13,'16-17 P&amp;L by Month'!$N$14</definedName>
    <definedName name="QB_FORMULA_0_5" localSheetId="13" hidden="1">'16-17 P&amp;L by Month'!$O$5,'16-17 P&amp;L by Month'!$O$6,'16-17 P&amp;L by Month'!$O$7,'16-17 P&amp;L by Month'!$O$8,'16-17 P&amp;L by Month'!$O$9,'16-17 P&amp;L by Month'!$G$10,'16-17 P&amp;L by Month'!$H$10,'16-17 P&amp;L by Month'!$I$10,'16-17 P&amp;L by Month'!$J$10,'16-17 P&amp;L by Month'!$K$10,'16-17 P&amp;L by Month'!$L$10,'16-17 P&amp;L by Month'!$M$10,'16-17 P&amp;L by Month'!$N$10,'16-17 P&amp;L by Month'!$O$10,'16-17 P&amp;L by Month'!$O$12,'16-17 P&amp;L by Month'!$O$13</definedName>
    <definedName name="QB_FORMULA_1" localSheetId="3" hidden="1">'09.21 Balance Sheet'!#REF!</definedName>
    <definedName name="QB_FORMULA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" localSheetId="1" hidden="1">'09.21 P&amp;L Expanded'!#REF!,'09.21 P&amp;L Expanded'!$I$17,'09.21 P&amp;L Expanded'!#REF!,'09.21 P&amp;L Expanded'!$I$18,'09.21 P&amp;L Expanded'!#REF!,'09.21 P&amp;L Expanded'!$I$19,'09.21 P&amp;L Expanded'!#REF!,'09.21 P&amp;L Expanded'!$I$20,'09.21 P&amp;L Expanded'!#REF!,'09.21 P&amp;L Expanded'!$I$21,'09.21 P&amp;L Expanded'!#REF!,'09.21 P&amp;L Expanded'!$G$22,'09.21 P&amp;L Expanded'!$H$22,'09.21 P&amp;L Expanded'!$I$22,'09.21 P&amp;L Expanded'!#REF!,'09.21 P&amp;L Expanded'!#REF!</definedName>
    <definedName name="QB_FORMULA_1" localSheetId="13" hidden="1">'16-17 P&amp;L by Month'!$H$18,'16-17 P&amp;L by Month'!$I$18,'16-17 P&amp;L by Month'!$J$18,'16-17 P&amp;L by Month'!$J$20,'16-17 P&amp;L by Month'!$J$21,'16-17 P&amp;L by Month'!$G$22,'16-17 P&amp;L by Month'!$H$22,'16-17 P&amp;L by Month'!$I$22,'16-17 P&amp;L by Month'!$J$22,'16-17 P&amp;L by Month'!$J$24,'16-17 P&amp;L by Month'!$G$25,'16-17 P&amp;L by Month'!$H$25,'16-17 P&amp;L by Month'!$I$25,'16-17 P&amp;L by Month'!$J$25,'16-17 P&amp;L by Month'!$J$27,'16-17 P&amp;L by Month'!$J$28</definedName>
    <definedName name="QB_FORMULA_1" localSheetId="12" hidden="1">'17-18 P&amp;L by Month'!$H$17,'17-18 P&amp;L by Month'!$I$17,'17-18 P&amp;L by Month'!$J$17,'17-18 P&amp;L by Month'!$K$17,'17-18 P&amp;L by Month'!$K$19,'17-18 P&amp;L by Month'!$K$20,'17-18 P&amp;L by Month'!$G$21,'17-18 P&amp;L by Month'!$H$21,'17-18 P&amp;L by Month'!$I$21,'17-18 P&amp;L by Month'!$J$21,'17-18 P&amp;L by Month'!$K$21,'17-18 P&amp;L by Month'!$K$23,'17-18 P&amp;L by Month'!$G$24,'17-18 P&amp;L by Month'!$H$24,'17-18 P&amp;L by Month'!$I$24,'17-18 P&amp;L by Month'!$J$24</definedName>
    <definedName name="QB_FORMULA_1" localSheetId="11" hidden="1">'18-19 P&amp;L by Month'!#REF!,'18-19 P&amp;L by Month'!#REF!,'18-19 P&amp;L by Month'!#REF!,'18-19 P&amp;L by Month'!#REF!,'18-19 P&amp;L by Month'!#REF!,'18-19 P&amp;L by Month'!#REF!,'18-19 P&amp;L by Month'!$G$21,'18-19 P&amp;L by Month'!#REF!,'18-19 P&amp;L by Month'!#REF!,'18-19 P&amp;L by Month'!#REF!,'18-19 P&amp;L by Month'!#REF!,'18-19 P&amp;L by Month'!#REF!,'18-19 P&amp;L by Month'!$G$25,'18-19 P&amp;L by Month'!#REF!,'18-19 P&amp;L by Month'!#REF!,'18-19 P&amp;L by Month'!#REF!</definedName>
    <definedName name="QB_FORMULA_1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" localSheetId="9" hidden="1">'20-21 Budget by Month'!$R$10,'20-21 Budget by Month'!$S$10,'20-21 Budget by Month'!$S$12,'20-21 Budget by Month'!$S$13,'20-21 Budget by Month'!$S$14,'20-21 Budget by Month'!$S$15,'20-21 Budget by Month'!$S$16,'20-21 Budget by Month'!$S$17,'20-21 Budget by Month'!$G$18,'20-21 Budget by Month'!$H$18,'20-21 Budget by Month'!$I$18,'20-21 Budget by Month'!$J$18,'20-21 Budget by Month'!$K$18,'20-21 Budget by Month'!$L$18,'20-21 Budget by Month'!$M$18,'20-21 Budget by Month'!$N$18</definedName>
    <definedName name="QB_FORMULA_1" localSheetId="0" hidden="1">Tracking!#REF!,Tracking!#REF!,Tracking!#REF!,Tracking!#REF!,Tracking!#REF!,Tracking!$H$12,Tracking!#REF!,Tracking!$F$13,Tracking!$G$13,Tracking!$H$13,Tracking!#REF!,Tracking!#REF!,Tracking!#REF!,Tracking!#REF!,Tracking!#REF!,Tracking!#REF!</definedName>
    <definedName name="QB_FORMULA_1_1" localSheetId="3" hidden="1">'09.21 Balance Sheet'!#REF!,'09.21 Balance Sheet'!#REF!</definedName>
    <definedName name="QB_FORMULA_1_1" localSheetId="13" hidden="1">'16-17 P&amp;L by Month'!$G$18,'16-17 P&amp;L by Month'!$H$18,'16-17 P&amp;L by Month'!$I$18,'16-17 P&amp;L by Month'!$J$18,'16-17 P&amp;L by Month'!$K$18,'16-17 P&amp;L by Month'!$K$20,'16-17 P&amp;L by Month'!$K$21,'16-17 P&amp;L by Month'!$G$22,'16-17 P&amp;L by Month'!$H$22,'16-17 P&amp;L by Month'!$I$22,'16-17 P&amp;L by Month'!$J$22,'16-17 P&amp;L by Month'!$K$22,'16-17 P&amp;L by Month'!$K$24,'16-17 P&amp;L by Month'!$G$25,'16-17 P&amp;L by Month'!$H$25,'16-17 P&amp;L by Month'!$I$25</definedName>
    <definedName name="QB_FORMULA_1_1" localSheetId="12" hidden="1">'17-18 P&amp;L by Month'!$G$17,'17-18 P&amp;L by Month'!$H$17,'17-18 P&amp;L by Month'!$I$17,'17-18 P&amp;L by Month'!$J$17,'17-18 P&amp;L by Month'!$K$17,'17-18 P&amp;L by Month'!$L$17,'17-18 P&amp;L by Month'!$L$19,'17-18 P&amp;L by Month'!$L$20,'17-18 P&amp;L by Month'!$G$21,'17-18 P&amp;L by Month'!$H$21,'17-18 P&amp;L by Month'!$I$21,'17-18 P&amp;L by Month'!$J$21,'17-18 P&amp;L by Month'!$K$21,'17-18 P&amp;L by Month'!$L$21,'17-18 P&amp;L by Month'!$L$22,'17-18 P&amp;L by Month'!$L$24</definedName>
    <definedName name="QB_FORMULA_1_1" localSheetId="11" hidden="1">'18-19 P&amp;L by Month'!$G$17,'18-19 P&amp;L by Month'!#REF!,'18-19 P&amp;L by Month'!#REF!,'18-19 P&amp;L by Month'!#REF!,'18-19 P&amp;L by Month'!#REF!,'18-19 P&amp;L by Month'!#REF!,'18-19 P&amp;L by Month'!#REF!,'18-19 P&amp;L by Month'!#REF!,'18-19 P&amp;L by Month'!$G$21,'18-19 P&amp;L by Month'!#REF!,'18-19 P&amp;L by Month'!#REF!,'18-19 P&amp;L by Month'!#REF!,'18-19 P&amp;L by Month'!#REF!,'18-19 P&amp;L by Month'!#REF!,'18-19 P&amp;L by Month'!#REF!,'18-19 P&amp;L by Month'!#REF!</definedName>
    <definedName name="QB_FORMULA_1_1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_2" localSheetId="13" hidden="1">'16-17 P&amp;L by Month'!$L$17,'16-17 P&amp;L by Month'!$G$18,'16-17 P&amp;L by Month'!$H$18,'16-17 P&amp;L by Month'!$I$18,'16-17 P&amp;L by Month'!$J$18,'16-17 P&amp;L by Month'!$K$18,'16-17 P&amp;L by Month'!$L$18,'16-17 P&amp;L by Month'!$L$20,'16-17 P&amp;L by Month'!$L$21,'16-17 P&amp;L by Month'!$G$22,'16-17 P&amp;L by Month'!$H$22,'16-17 P&amp;L by Month'!$I$22,'16-17 P&amp;L by Month'!$J$22,'16-17 P&amp;L by Month'!$K$22,'16-17 P&amp;L by Month'!$L$22,'16-17 P&amp;L by Month'!$L$24</definedName>
    <definedName name="QB_FORMULA_1_3" localSheetId="13" hidden="1">'16-17 P&amp;L by Month'!$M$16,'16-17 P&amp;L by Month'!$M$17,'16-17 P&amp;L by Month'!$G$18,'16-17 P&amp;L by Month'!$H$18,'16-17 P&amp;L by Month'!$I$18,'16-17 P&amp;L by Month'!$J$18,'16-17 P&amp;L by Month'!$K$18,'16-17 P&amp;L by Month'!$L$18,'16-17 P&amp;L by Month'!$M$18,'16-17 P&amp;L by Month'!$M$20,'16-17 P&amp;L by Month'!$M$21,'16-17 P&amp;L by Month'!$G$22,'16-17 P&amp;L by Month'!$H$22,'16-17 P&amp;L by Month'!$I$22,'16-17 P&amp;L by Month'!$J$22,'16-17 P&amp;L by Month'!$K$22</definedName>
    <definedName name="QB_FORMULA_1_4" localSheetId="13" hidden="1">'16-17 P&amp;L by Month'!$N$15,'16-17 P&amp;L by Month'!$N$16,'16-17 P&amp;L by Month'!$N$17,'16-17 P&amp;L by Month'!$G$18,'16-17 P&amp;L by Month'!$H$18,'16-17 P&amp;L by Month'!$I$18,'16-17 P&amp;L by Month'!$J$18,'16-17 P&amp;L by Month'!$K$18,'16-17 P&amp;L by Month'!$L$18,'16-17 P&amp;L by Month'!$M$18,'16-17 P&amp;L by Month'!$N$18,'16-17 P&amp;L by Month'!$N$20,'16-17 P&amp;L by Month'!$N$21,'16-17 P&amp;L by Month'!$G$22,'16-17 P&amp;L by Month'!$H$22,'16-17 P&amp;L by Month'!$I$22</definedName>
    <definedName name="QB_FORMULA_1_5" localSheetId="13" hidden="1">'16-17 P&amp;L by Month'!$O$14,'16-17 P&amp;L by Month'!$O$15,'16-17 P&amp;L by Month'!$O$16,'16-17 P&amp;L by Month'!$O$17,'16-17 P&amp;L by Month'!$G$18,'16-17 P&amp;L by Month'!$H$18,'16-17 P&amp;L by Month'!$I$18,'16-17 P&amp;L by Month'!$J$18,'16-17 P&amp;L by Month'!$K$18,'16-17 P&amp;L by Month'!$L$18,'16-17 P&amp;L by Month'!$M$18,'16-17 P&amp;L by Month'!$N$18,'16-17 P&amp;L by Month'!$O$18,'16-17 P&amp;L by Month'!$O$20,'16-17 P&amp;L by Month'!$O$21,'16-17 P&amp;L by Month'!$G$22</definedName>
    <definedName name="QB_FORMULA_10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0" localSheetId="1" hidden="1">'09.21 P&amp;L Expanded'!$I$83,'09.21 P&amp;L Expanded'!#REF!,'09.21 P&amp;L Expanded'!$I$84,'09.21 P&amp;L Expanded'!#REF!,'09.21 P&amp;L Expanded'!$I$85,'09.21 P&amp;L Expanded'!#REF!,'09.21 P&amp;L Expanded'!$I$86,'09.21 P&amp;L Expanded'!#REF!,'09.21 P&amp;L Expanded'!$I$87,'09.21 P&amp;L Expanded'!#REF!,'09.21 P&amp;L Expanded'!$I$88,'09.21 P&amp;L Expanded'!#REF!,'09.21 P&amp;L Expanded'!$G$89,'09.21 P&amp;L Expanded'!$H$89,'09.21 P&amp;L Expanded'!$I$89,'09.21 P&amp;L Expanded'!#REF!</definedName>
    <definedName name="QB_FORMULA_10" localSheetId="13" hidden="1">'16-17 P&amp;L by Month'!$G$121,'16-17 P&amp;L by Month'!$H$121,'16-17 P&amp;L by Month'!$I$121,'16-17 P&amp;L by Month'!$J$121,'16-17 P&amp;L by Month'!$J$123,'16-17 P&amp;L by Month'!$J$124,'16-17 P&amp;L by Month'!$G$125,'16-17 P&amp;L by Month'!$H$125,'16-17 P&amp;L by Month'!$I$125,'16-17 P&amp;L by Month'!$J$125,'16-17 P&amp;L by Month'!$J$127,'16-17 P&amp;L by Month'!$G$128,'16-17 P&amp;L by Month'!$H$128,'16-17 P&amp;L by Month'!$I$128,'16-17 P&amp;L by Month'!$J$128,'16-17 P&amp;L by Month'!$J$130</definedName>
    <definedName name="QB_FORMULA_10" localSheetId="12" hidden="1">'17-18 P&amp;L by Month'!$I$103,'17-18 P&amp;L by Month'!$J$103,'17-18 P&amp;L by Month'!$K$103,'17-18 P&amp;L by Month'!$K$105,'17-18 P&amp;L by Month'!$K$106,'17-18 P&amp;L by Month'!$K$107,'17-18 P&amp;L by Month'!$K$108,'17-18 P&amp;L by Month'!$K$110,'17-18 P&amp;L by Month'!$K$111,'17-18 P&amp;L by Month'!$K$112,'17-18 P&amp;L by Month'!$G$113,'17-18 P&amp;L by Month'!$H$113,'17-18 P&amp;L by Month'!$I$113,'17-18 P&amp;L by Month'!$J$113,'17-18 P&amp;L by Month'!$K$113,'17-18 P&amp;L by Month'!$K$115</definedName>
    <definedName name="QB_FORMULA_10" localSheetId="11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0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0" localSheetId="9" hidden="1">'20-21 Budget by Month'!$S$67,'20-21 Budget by Month'!$S$68,'20-21 Budget by Month'!$S$69,'20-21 Budget by Month'!$S$70,'20-21 Budget by Month'!$S$71,'20-21 Budget by Month'!$S$72,'20-21 Budget by Month'!$G$73,'20-21 Budget by Month'!$H$73,'20-21 Budget by Month'!$I$73,'20-21 Budget by Month'!$J$73,'20-21 Budget by Month'!$K$73,'20-21 Budget by Month'!$L$73,'20-21 Budget by Month'!$M$73,'20-21 Budget by Month'!$N$73,'20-21 Budget by Month'!$O$73,'20-21 Budget by Month'!$P$73</definedName>
    <definedName name="QB_FORMULA_10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0_1" localSheetId="1" hidden="1">'09.21 P&amp;L Expanded'!#REF!,'09.21 P&amp;L Expanded'!$I$85,'09.21 P&amp;L Expanded'!#REF!,'09.21 P&amp;L Expanded'!$I$86,'09.21 P&amp;L Expanded'!#REF!,'09.21 P&amp;L Expanded'!$G$87,'09.21 P&amp;L Expanded'!$H$87,'09.21 P&amp;L Expanded'!$I$87,'09.21 P&amp;L Expanded'!#REF!,'09.21 P&amp;L Expanded'!#REF!,'09.21 P&amp;L Expanded'!#REF!,'09.21 P&amp;L Expanded'!#REF!,'09.21 P&amp;L Expanded'!$G$88,'09.21 P&amp;L Expanded'!$H$88,'09.21 P&amp;L Expanded'!$I$88,'09.21 P&amp;L Expanded'!#REF!</definedName>
    <definedName name="QB_FORMULA_10_1" localSheetId="13" hidden="1">'16-17 P&amp;L by Month'!$K$105,'16-17 P&amp;L by Month'!$K$106,'16-17 P&amp;L by Month'!$K$107,'16-17 P&amp;L by Month'!$K$108,'16-17 P&amp;L by Month'!$K$109,'16-17 P&amp;L by Month'!$K$110,'16-17 P&amp;L by Month'!$K$111,'16-17 P&amp;L by Month'!$G$112,'16-17 P&amp;L by Month'!$H$112,'16-17 P&amp;L by Month'!$I$112,'16-17 P&amp;L by Month'!$J$112,'16-17 P&amp;L by Month'!$K$112,'16-17 P&amp;L by Month'!$K$114,'16-17 P&amp;L by Month'!$K$115,'16-17 P&amp;L by Month'!$K$116,'16-17 P&amp;L by Month'!$K$117</definedName>
    <definedName name="QB_FORMULA_10_1" localSheetId="12" hidden="1">'17-18 P&amp;L by Month'!$G$97,'17-18 P&amp;L by Month'!$H$97,'17-18 P&amp;L by Month'!$I$97,'17-18 P&amp;L by Month'!$J$97,'17-18 P&amp;L by Month'!$K$97,'17-18 P&amp;L by Month'!$L$97,'17-18 P&amp;L by Month'!$L$99,'17-18 P&amp;L by Month'!$L$100,'17-18 P&amp;L by Month'!$L$101,'17-18 P&amp;L by Month'!$L$102,'17-18 P&amp;L by Month'!$L$103,'17-18 P&amp;L by Month'!$L$104,'17-18 P&amp;L by Month'!$L$105,'17-18 P&amp;L by Month'!$L$106,'17-18 P&amp;L by Month'!$G$107,'17-18 P&amp;L by Month'!$H$107</definedName>
    <definedName name="QB_FORMULA_10_1" localSheetId="11" hidden="1">'18-19 P&amp;L by Month'!$G$101,'18-19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0_1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0_2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0_2" localSheetId="13" hidden="1">'16-17 P&amp;L by Month'!$J$95,'16-17 P&amp;L by Month'!$K$95,'16-17 P&amp;L by Month'!$L$95,'16-17 P&amp;L by Month'!$L$97,'16-17 P&amp;L by Month'!$L$98,'16-17 P&amp;L by Month'!$G$99,'16-17 P&amp;L by Month'!$H$99,'16-17 P&amp;L by Month'!$I$99,'16-17 P&amp;L by Month'!$J$99,'16-17 P&amp;L by Month'!$K$99,'16-17 P&amp;L by Month'!$L$99,'16-17 P&amp;L by Month'!$G$100,'16-17 P&amp;L by Month'!$H$100,'16-17 P&amp;L by Month'!$I$100,'16-17 P&amp;L by Month'!$J$100,'16-17 P&amp;L by Month'!$K$100</definedName>
    <definedName name="QB_FORMULA_10_3" localSheetId="13" hidden="1">'16-17 P&amp;L by Month'!$H$90,'16-17 P&amp;L by Month'!$I$90,'16-17 P&amp;L by Month'!$J$90,'16-17 P&amp;L by Month'!$K$90,'16-17 P&amp;L by Month'!$L$90,'16-17 P&amp;L by Month'!$M$90,'16-17 P&amp;L by Month'!$M$92,'16-17 P&amp;L by Month'!$M$93,'16-17 P&amp;L by Month'!$G$94,'16-17 P&amp;L by Month'!$H$94,'16-17 P&amp;L by Month'!$I$94,'16-17 P&amp;L by Month'!$J$94,'16-17 P&amp;L by Month'!$K$94,'16-17 P&amp;L by Month'!$L$94,'16-17 P&amp;L by Month'!$M$94,'16-17 P&amp;L by Month'!$M$96</definedName>
    <definedName name="QB_FORMULA_10_4" localSheetId="13" hidden="1">'16-17 P&amp;L by Month'!$I$86,'16-17 P&amp;L by Month'!$J$86,'16-17 P&amp;L by Month'!$K$86,'16-17 P&amp;L by Month'!$L$86,'16-17 P&amp;L by Month'!$M$86,'16-17 P&amp;L by Month'!$N$86,'16-17 P&amp;L by Month'!$G$87,'16-17 P&amp;L by Month'!$H$87,'16-17 P&amp;L by Month'!$I$87,'16-17 P&amp;L by Month'!$J$87,'16-17 P&amp;L by Month'!$K$87,'16-17 P&amp;L by Month'!$L$87,'16-17 P&amp;L by Month'!$M$87,'16-17 P&amp;L by Month'!$N$87,'16-17 P&amp;L by Month'!$N$90,'16-17 P&amp;L by Month'!$G$91</definedName>
    <definedName name="QB_FORMULA_10_5" localSheetId="13" hidden="1">'16-17 P&amp;L by Month'!$J$79,'16-17 P&amp;L by Month'!$K$79,'16-17 P&amp;L by Month'!$L$79,'16-17 P&amp;L by Month'!$M$79,'16-17 P&amp;L by Month'!$N$79,'16-17 P&amp;L by Month'!$O$79,'16-17 P&amp;L by Month'!$O$81,'16-17 P&amp;L by Month'!$O$82,'16-17 P&amp;L by Month'!$O$83,'16-17 P&amp;L by Month'!$O$84,'16-17 P&amp;L by Month'!$O$85,'16-17 P&amp;L by Month'!$O$86,'16-17 P&amp;L by Month'!$G$87,'16-17 P&amp;L by Month'!$H$87,'16-17 P&amp;L by Month'!$I$87,'16-17 P&amp;L by Month'!$J$87</definedName>
    <definedName name="QB_FORMULA_1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1" localSheetId="1" hidden="1">'09.21 P&amp;L Expanded'!#REF!,'09.21 P&amp;L Expanded'!#REF!,'09.21 P&amp;L Expanded'!#REF!,'09.21 P&amp;L Expanded'!$G$90,'09.21 P&amp;L Expanded'!$H$90,'09.21 P&amp;L Expanded'!$I$90,'09.21 P&amp;L Expanded'!#REF!,'09.21 P&amp;L Expanded'!#REF!,'09.21 P&amp;L Expanded'!#REF!,'09.21 P&amp;L Expanded'!#REF!,'09.21 P&amp;L Expanded'!$I$93,'09.21 P&amp;L Expanded'!#REF!,'09.21 P&amp;L Expanded'!$I$94,'09.21 P&amp;L Expanded'!#REF!,'09.21 P&amp;L Expanded'!$I$95,'09.21 P&amp;L Expanded'!#REF!</definedName>
    <definedName name="QB_FORMULA_11" localSheetId="13" hidden="1">'16-17 P&amp;L by Month'!$G$131,'16-17 P&amp;L by Month'!$H$131,'16-17 P&amp;L by Month'!$I$131,'16-17 P&amp;L by Month'!$J$131,'16-17 P&amp;L by Month'!$G$132,'16-17 P&amp;L by Month'!$H$132,'16-17 P&amp;L by Month'!$I$132,'16-17 P&amp;L by Month'!$J$132,'16-17 P&amp;L by Month'!$G$133,'16-17 P&amp;L by Month'!$H$133,'16-17 P&amp;L by Month'!$I$133,'16-17 P&amp;L by Month'!$J$133,'16-17 P&amp;L by Month'!$J$136,'16-17 P&amp;L by Month'!$J$137,'16-17 P&amp;L by Month'!$G$138,'16-17 P&amp;L by Month'!$H$138</definedName>
    <definedName name="QB_FORMULA_11" localSheetId="12" hidden="1">'17-18 P&amp;L by Month'!$K$116,'17-18 P&amp;L by Month'!$K$117,'17-18 P&amp;L by Month'!$K$118,'17-18 P&amp;L by Month'!$G$119,'17-18 P&amp;L by Month'!$H$119,'17-18 P&amp;L by Month'!$I$119,'17-18 P&amp;L by Month'!$J$119,'17-18 P&amp;L by Month'!$K$119,'17-18 P&amp;L by Month'!$K$121,'17-18 P&amp;L by Month'!$K$122,'17-18 P&amp;L by Month'!$K$123,'17-18 P&amp;L by Month'!$K$124,'17-18 P&amp;L by Month'!$K$125,'17-18 P&amp;L by Month'!$G$126,'17-18 P&amp;L by Month'!$H$126,'17-18 P&amp;L by Month'!$I$126</definedName>
    <definedName name="QB_FORMULA_11" localSheetId="11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1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1" localSheetId="9" hidden="1">'20-21 Budget by Month'!$Q$73,'20-21 Budget by Month'!$R$73,'20-21 Budget by Month'!$S$73,'20-21 Budget by Month'!$G$74,'20-21 Budget by Month'!$H$74,'20-21 Budget by Month'!$I$74,'20-21 Budget by Month'!$J$74,'20-21 Budget by Month'!$K$74,'20-21 Budget by Month'!$L$74,'20-21 Budget by Month'!$M$74,'20-21 Budget by Month'!$N$74,'20-21 Budget by Month'!$O$74,'20-21 Budget by Month'!$P$74,'20-21 Budget by Month'!$Q$74,'20-21 Budget by Month'!$R$74,'20-21 Budget by Month'!$S$74</definedName>
    <definedName name="QB_FORMULA_11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1_1" localSheetId="1" hidden="1">'09.21 P&amp;L Expanded'!#REF!,'09.21 P&amp;L Expanded'!#REF!,'09.21 P&amp;L Expanded'!#REF!,'09.21 P&amp;L Expanded'!$I$91,'09.21 P&amp;L Expanded'!#REF!,'09.21 P&amp;L Expanded'!$I$92,'09.21 P&amp;L Expanded'!#REF!,'09.21 P&amp;L Expanded'!$I$93,'09.21 P&amp;L Expanded'!#REF!,'09.21 P&amp;L Expanded'!$I$94,'09.21 P&amp;L Expanded'!#REF!,'09.21 P&amp;L Expanded'!$I$95,'09.21 P&amp;L Expanded'!#REF!,'09.21 P&amp;L Expanded'!$G$96,'09.21 P&amp;L Expanded'!$H$96,'09.21 P&amp;L Expanded'!$I$96</definedName>
    <definedName name="QB_FORMULA_11_1" localSheetId="13" hidden="1">'16-17 P&amp;L by Month'!$K$118,'16-17 P&amp;L by Month'!$G$119,'16-17 P&amp;L by Month'!$H$119,'16-17 P&amp;L by Month'!$I$119,'16-17 P&amp;L by Month'!$J$119,'16-17 P&amp;L by Month'!$K$119,'16-17 P&amp;L by Month'!$K$121,'16-17 P&amp;L by Month'!$K$122,'16-17 P&amp;L by Month'!$K$123,'16-17 P&amp;L by Month'!$K$124,'16-17 P&amp;L by Month'!$K$125,'16-17 P&amp;L by Month'!$G$126,'16-17 P&amp;L by Month'!$H$126,'16-17 P&amp;L by Month'!$I$126,'16-17 P&amp;L by Month'!$J$126,'16-17 P&amp;L by Month'!$K$126</definedName>
    <definedName name="QB_FORMULA_11_1" localSheetId="12" hidden="1">'17-18 P&amp;L by Month'!$I$107,'17-18 P&amp;L by Month'!$J$107,'17-18 P&amp;L by Month'!$K$107,'17-18 P&amp;L by Month'!$L$107,'17-18 P&amp;L by Month'!$L$110,'17-18 P&amp;L by Month'!$L$111,'17-18 P&amp;L by Month'!$L$112,'17-18 P&amp;L by Month'!$L$113,'17-18 P&amp;L by Month'!$L$114,'17-18 P&amp;L by Month'!$G$115,'17-18 P&amp;L by Month'!$H$115,'17-18 P&amp;L by Month'!$I$115,'17-18 P&amp;L by Month'!$J$115,'17-18 P&amp;L by Month'!$K$115,'17-18 P&amp;L by Month'!$L$115,'17-18 P&amp;L by Month'!$L$117</definedName>
    <definedName name="QB_FORMULA_11_1" localSheetId="11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1_1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1_1" localSheetId="9" hidden="1">'20-21 Budget by Month'!$Q$73,'20-21 Budget by Month'!$R$73,'20-21 Budget by Month'!$S$73,'20-21 Budget by Month'!$S$75,'20-21 Budget by Month'!$S$76,'20-21 Budget by Month'!$S$77,'20-21 Budget by Month'!$S$78,'20-21 Budget by Month'!$S$79,'20-21 Budget by Month'!$S$80,'20-21 Budget by Month'!$S$81,'20-21 Budget by Month'!$G$82,'20-21 Budget by Month'!$H$82,'20-21 Budget by Month'!$I$82,'20-21 Budget by Month'!$J$82,'20-21 Budget by Month'!$K$82,'20-21 Budget by Month'!$L$82</definedName>
    <definedName name="QB_FORMULA_11_2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1_2" localSheetId="13" hidden="1">'16-17 P&amp;L by Month'!$L$100,'16-17 P&amp;L by Month'!$L$102,'16-17 P&amp;L by Month'!$L$103,'16-17 P&amp;L by Month'!$L$104,'16-17 P&amp;L by Month'!$L$105,'16-17 P&amp;L by Month'!$G$106,'16-17 P&amp;L by Month'!$H$106,'16-17 P&amp;L by Month'!$I$106,'16-17 P&amp;L by Month'!$J$106,'16-17 P&amp;L by Month'!$K$106,'16-17 P&amp;L by Month'!$L$106,'16-17 P&amp;L by Month'!$L$108,'16-17 P&amp;L by Month'!$L$109,'16-17 P&amp;L by Month'!$L$110,'16-17 P&amp;L by Month'!$L$111,'16-17 P&amp;L by Month'!$L$112</definedName>
    <definedName name="QB_FORMULA_11_3" localSheetId="13" hidden="1">'16-17 P&amp;L by Month'!$G$97,'16-17 P&amp;L by Month'!$H$97,'16-17 P&amp;L by Month'!$I$97,'16-17 P&amp;L by Month'!$J$97,'16-17 P&amp;L by Month'!$K$97,'16-17 P&amp;L by Month'!$L$97,'16-17 P&amp;L by Month'!$M$97,'16-17 P&amp;L by Month'!$M$99,'16-17 P&amp;L by Month'!$M$100,'16-17 P&amp;L by Month'!$G$101,'16-17 P&amp;L by Month'!$H$101,'16-17 P&amp;L by Month'!$I$101,'16-17 P&amp;L by Month'!$J$101,'16-17 P&amp;L by Month'!$K$101,'16-17 P&amp;L by Month'!$L$101,'16-17 P&amp;L by Month'!$M$101</definedName>
    <definedName name="QB_FORMULA_11_4" localSheetId="13" hidden="1">'16-17 P&amp;L by Month'!$H$91,'16-17 P&amp;L by Month'!$I$91,'16-17 P&amp;L by Month'!$J$91,'16-17 P&amp;L by Month'!$K$91,'16-17 P&amp;L by Month'!$L$91,'16-17 P&amp;L by Month'!$M$91,'16-17 P&amp;L by Month'!$N$91,'16-17 P&amp;L by Month'!$N$93,'16-17 P&amp;L by Month'!$N$94,'16-17 P&amp;L by Month'!$G$95,'16-17 P&amp;L by Month'!$H$95,'16-17 P&amp;L by Month'!$I$95,'16-17 P&amp;L by Month'!$J$95,'16-17 P&amp;L by Month'!$K$95,'16-17 P&amp;L by Month'!$L$95,'16-17 P&amp;L by Month'!$M$95</definedName>
    <definedName name="QB_FORMULA_11_5" localSheetId="13" hidden="1">'16-17 P&amp;L by Month'!$K$87,'16-17 P&amp;L by Month'!$L$87,'16-17 P&amp;L by Month'!$M$87,'16-17 P&amp;L by Month'!$N$87,'16-17 P&amp;L by Month'!$O$87,'16-17 P&amp;L by Month'!$G$88,'16-17 P&amp;L by Month'!$H$88,'16-17 P&amp;L by Month'!$I$88,'16-17 P&amp;L by Month'!$J$88,'16-17 P&amp;L by Month'!$K$88,'16-17 P&amp;L by Month'!$L$88,'16-17 P&amp;L by Month'!$M$88,'16-17 P&amp;L by Month'!$N$88,'16-17 P&amp;L by Month'!$O$88,'16-17 P&amp;L by Month'!$O$91,'16-17 P&amp;L by Month'!$G$92</definedName>
    <definedName name="QB_FORMULA_12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2" localSheetId="1" hidden="1">'09.21 P&amp;L Expanded'!$I$96,'09.21 P&amp;L Expanded'!#REF!,'09.21 P&amp;L Expanded'!$I$97,'09.21 P&amp;L Expanded'!#REF!,'09.21 P&amp;L Expanded'!$G$98,'09.21 P&amp;L Expanded'!$H$98,'09.21 P&amp;L Expanded'!$I$98,'09.21 P&amp;L Expanded'!#REF!,'09.21 P&amp;L Expanded'!#REF!,'09.21 P&amp;L Expanded'!#REF!,'09.21 P&amp;L Expanded'!#REF!,'09.21 P&amp;L Expanded'!$I$100,'09.21 P&amp;L Expanded'!#REF!,'09.21 P&amp;L Expanded'!$I$101,'09.21 P&amp;L Expanded'!#REF!,'09.21 P&amp;L Expanded'!$I$102</definedName>
    <definedName name="QB_FORMULA_12" localSheetId="13" hidden="1">'16-17 P&amp;L by Month'!$I$138,'16-17 P&amp;L by Month'!$J$138,'16-17 P&amp;L by Month'!$G$139,'16-17 P&amp;L by Month'!$H$139,'16-17 P&amp;L by Month'!$I$139,'16-17 P&amp;L by Month'!$J$139,'16-17 P&amp;L by Month'!$G$140,'16-17 P&amp;L by Month'!$H$140,'16-17 P&amp;L by Month'!$I$140,'16-17 P&amp;L by Month'!$J$140</definedName>
    <definedName name="QB_FORMULA_12" localSheetId="12" hidden="1">'17-18 P&amp;L by Month'!$J$126,'17-18 P&amp;L by Month'!$K$126,'17-18 P&amp;L by Month'!$K$128,'17-18 P&amp;L by Month'!$K$129,'17-18 P&amp;L by Month'!$G$130,'17-18 P&amp;L by Month'!$H$130,'17-18 P&amp;L by Month'!$I$130,'17-18 P&amp;L by Month'!$J$130,'17-18 P&amp;L by Month'!$K$130,'17-18 P&amp;L by Month'!$K$132,'17-18 P&amp;L by Month'!$G$133,'17-18 P&amp;L by Month'!$H$133,'17-18 P&amp;L by Month'!$I$133,'17-18 P&amp;L by Month'!$J$133,'17-18 P&amp;L by Month'!$K$133,'17-18 P&amp;L by Month'!$K$134</definedName>
    <definedName name="QB_FORMULA_12" localSheetId="11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2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2" localSheetId="9" hidden="1">'20-21 Budget by Month'!$S$77,'20-21 Budget by Month'!$S$78,'20-21 Budget by Month'!$S$79,'20-21 Budget by Month'!$S$80,'20-21 Budget by Month'!$S$81,'20-21 Budget by Month'!$S$82,'20-21 Budget by Month'!$S$83,'20-21 Budget by Month'!$G$84,'20-21 Budget by Month'!$H$84,'20-21 Budget by Month'!$I$84,'20-21 Budget by Month'!$J$84,'20-21 Budget by Month'!$K$84,'20-21 Budget by Month'!$L$84,'20-21 Budget by Month'!$M$84,'20-21 Budget by Month'!$N$84,'20-21 Budget by Month'!$O$84</definedName>
    <definedName name="QB_FORMULA_12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2_1" localSheetId="1" hidden="1">'09.21 P&amp;L Expanded'!#REF!,'09.21 P&amp;L Expanded'!#REF!,'09.21 P&amp;L Expanded'!#REF!,'09.21 P&amp;L Expanded'!#REF!,'09.21 P&amp;L Expanded'!$I$98,'09.21 P&amp;L Expanded'!#REF!,'09.21 P&amp;L Expanded'!$I$99,'09.21 P&amp;L Expanded'!#REF!,'09.21 P&amp;L Expanded'!$I$100,'09.21 P&amp;L Expanded'!#REF!,'09.21 P&amp;L Expanded'!$I$101,'09.21 P&amp;L Expanded'!#REF!,'09.21 P&amp;L Expanded'!$I$102,'09.21 P&amp;L Expanded'!#REF!,'09.21 P&amp;L Expanded'!$I$103,'09.21 P&amp;L Expanded'!#REF!</definedName>
    <definedName name="QB_FORMULA_12_1" localSheetId="13" hidden="1">'16-17 P&amp;L by Month'!$K$128,'16-17 P&amp;L by Month'!$K$129,'16-17 P&amp;L by Month'!$G$130,'16-17 P&amp;L by Month'!$H$130,'16-17 P&amp;L by Month'!$I$130,'16-17 P&amp;L by Month'!$J$130,'16-17 P&amp;L by Month'!$K$130,'16-17 P&amp;L by Month'!$K$132,'16-17 P&amp;L by Month'!$G$133,'16-17 P&amp;L by Month'!$H$133,'16-17 P&amp;L by Month'!$I$133,'16-17 P&amp;L by Month'!$J$133,'16-17 P&amp;L by Month'!$K$133,'16-17 P&amp;L by Month'!$K$135,'16-17 P&amp;L by Month'!$G$136,'16-17 P&amp;L by Month'!$H$136</definedName>
    <definedName name="QB_FORMULA_12_1" localSheetId="12" hidden="1">'17-18 P&amp;L by Month'!$L$118,'17-18 P&amp;L by Month'!$L$119,'17-18 P&amp;L by Month'!$L$120,'17-18 P&amp;L by Month'!$L$121,'17-18 P&amp;L by Month'!$G$122,'17-18 P&amp;L by Month'!$H$122,'17-18 P&amp;L by Month'!$I$122,'17-18 P&amp;L by Month'!$J$122,'17-18 P&amp;L by Month'!$K$122,'17-18 P&amp;L by Month'!$L$122,'17-18 P&amp;L by Month'!$L$124,'17-18 P&amp;L by Month'!$L$125,'17-18 P&amp;L by Month'!$G$126,'17-18 P&amp;L by Month'!$H$126,'17-18 P&amp;L by Month'!$I$126,'17-18 P&amp;L by Month'!$J$126</definedName>
    <definedName name="QB_FORMULA_12_1" localSheetId="11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2_1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2_1" localSheetId="9" hidden="1">'20-21 Budget by Month'!$M$82,'20-21 Budget by Month'!$N$82,'20-21 Budget by Month'!$O$82,'20-21 Budget by Month'!$P$82,'20-21 Budget by Month'!$Q$82,'20-21 Budget by Month'!$R$82,'20-21 Budget by Month'!$S$82,'20-21 Budget by Month'!$G$83,'20-21 Budget by Month'!$H$83,'20-21 Budget by Month'!$I$83,'20-21 Budget by Month'!$J$83,'20-21 Budget by Month'!$K$83,'20-21 Budget by Month'!$L$83,'20-21 Budget by Month'!$M$83,'20-21 Budget by Month'!$N$83,'20-21 Budget by Month'!$O$83</definedName>
    <definedName name="QB_FORMULA_12_2" localSheetId="13" hidden="1">'16-17 P&amp;L by Month'!$L$113,'16-17 P&amp;L by Month'!$L$114,'16-17 P&amp;L by Month'!$L$115,'16-17 P&amp;L by Month'!$L$116,'16-17 P&amp;L by Month'!$L$117,'16-17 P&amp;L by Month'!$G$118,'16-17 P&amp;L by Month'!$H$118,'16-17 P&amp;L by Month'!$I$118,'16-17 P&amp;L by Month'!$J$118,'16-17 P&amp;L by Month'!$K$118,'16-17 P&amp;L by Month'!$L$118,'16-17 P&amp;L by Month'!$L$120,'16-17 P&amp;L by Month'!$L$121,'16-17 P&amp;L by Month'!$L$122,'16-17 P&amp;L by Month'!$L$123,'16-17 P&amp;L by Month'!$L$124</definedName>
    <definedName name="QB_FORMULA_12_3" localSheetId="13" hidden="1">'16-17 P&amp;L by Month'!$G$102,'16-17 P&amp;L by Month'!$H$102,'16-17 P&amp;L by Month'!$I$102,'16-17 P&amp;L by Month'!$J$102,'16-17 P&amp;L by Month'!$K$102,'16-17 P&amp;L by Month'!$L$102,'16-17 P&amp;L by Month'!$M$102,'16-17 P&amp;L by Month'!$M$104,'16-17 P&amp;L by Month'!$M$105,'16-17 P&amp;L by Month'!$M$106,'16-17 P&amp;L by Month'!$M$107,'16-17 P&amp;L by Month'!$G$108,'16-17 P&amp;L by Month'!$H$108,'16-17 P&amp;L by Month'!$I$108,'16-17 P&amp;L by Month'!$J$108,'16-17 P&amp;L by Month'!$K$108</definedName>
    <definedName name="QB_FORMULA_12_4" localSheetId="13" hidden="1">'16-17 P&amp;L by Month'!$N$95,'16-17 P&amp;L by Month'!$N$97,'16-17 P&amp;L by Month'!$G$98,'16-17 P&amp;L by Month'!$H$98,'16-17 P&amp;L by Month'!$I$98,'16-17 P&amp;L by Month'!$J$98,'16-17 P&amp;L by Month'!$K$98,'16-17 P&amp;L by Month'!$L$98,'16-17 P&amp;L by Month'!$M$98,'16-17 P&amp;L by Month'!$N$98,'16-17 P&amp;L by Month'!$N$100,'16-17 P&amp;L by Month'!$N$101,'16-17 P&amp;L by Month'!$G$102,'16-17 P&amp;L by Month'!$H$102,'16-17 P&amp;L by Month'!$I$102,'16-17 P&amp;L by Month'!$J$102</definedName>
    <definedName name="QB_FORMULA_12_5" localSheetId="13" hidden="1">'16-17 P&amp;L by Month'!$H$92,'16-17 P&amp;L by Month'!$I$92,'16-17 P&amp;L by Month'!$J$92,'16-17 P&amp;L by Month'!$K$92,'16-17 P&amp;L by Month'!$L$92,'16-17 P&amp;L by Month'!$M$92,'16-17 P&amp;L by Month'!$N$92,'16-17 P&amp;L by Month'!$O$92,'16-17 P&amp;L by Month'!$O$94,'16-17 P&amp;L by Month'!$O$95,'16-17 P&amp;L by Month'!$G$96,'16-17 P&amp;L by Month'!$H$96,'16-17 P&amp;L by Month'!$I$96,'16-17 P&amp;L by Month'!$J$96,'16-17 P&amp;L by Month'!$K$96,'16-17 P&amp;L by Month'!$L$96</definedName>
    <definedName name="QB_FORMULA_13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3" localSheetId="1" hidden="1">'09.21 P&amp;L Expanded'!#REF!,'09.21 P&amp;L Expanded'!$I$103,'09.21 P&amp;L Expanded'!#REF!,'09.21 P&amp;L Expanded'!$I$104,'09.21 P&amp;L Expanded'!#REF!,'09.21 P&amp;L Expanded'!$I$105,'09.21 P&amp;L Expanded'!#REF!,'09.21 P&amp;L Expanded'!$G$106,'09.21 P&amp;L Expanded'!$H$106,'09.21 P&amp;L Expanded'!$I$106,'09.21 P&amp;L Expanded'!#REF!,'09.21 P&amp;L Expanded'!#REF!,'09.21 P&amp;L Expanded'!#REF!,'09.21 P&amp;L Expanded'!#REF!,'09.21 P&amp;L Expanded'!$G$107,'09.21 P&amp;L Expanded'!$H$107</definedName>
    <definedName name="QB_FORMULA_13" localSheetId="13" hidden="1">'16-17 P&amp;L by Month'!$I$136,'16-17 P&amp;L by Month'!$J$136,'16-17 P&amp;L by Month'!$K$136,'16-17 P&amp;L by Month'!$G$137,'16-17 P&amp;L by Month'!$H$137,'16-17 P&amp;L by Month'!$I$137,'16-17 P&amp;L by Month'!$J$137,'16-17 P&amp;L by Month'!$K$137,'16-17 P&amp;L by Month'!$G$138,'16-17 P&amp;L by Month'!$H$138,'16-17 P&amp;L by Month'!$I$138,'16-17 P&amp;L by Month'!$J$138,'16-17 P&amp;L by Month'!$K$138,'16-17 P&amp;L by Month'!$K$141,'16-17 P&amp;L by Month'!$K$142,'16-17 P&amp;L by Month'!$G$143</definedName>
    <definedName name="QB_FORMULA_13" localSheetId="12" hidden="1">'17-18 P&amp;L by Month'!$K$135,'17-18 P&amp;L by Month'!$K$136,'17-18 P&amp;L by Month'!$G$137,'17-18 P&amp;L by Month'!$H$137,'17-18 P&amp;L by Month'!$I$137,'17-18 P&amp;L by Month'!$J$137,'17-18 P&amp;L by Month'!$K$137,'17-18 P&amp;L by Month'!$G$138,'17-18 P&amp;L by Month'!$H$138,'17-18 P&amp;L by Month'!$I$138,'17-18 P&amp;L by Month'!$J$138,'17-18 P&amp;L by Month'!$K$138,'17-18 P&amp;L by Month'!$K$141,'17-18 P&amp;L by Month'!#REF!,'17-18 P&amp;L by Month'!#REF!,'17-18 P&amp;L by Month'!#REF!</definedName>
    <definedName name="QB_FORMULA_13" localSheetId="11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3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3" localSheetId="9" hidden="1">'20-21 Budget by Month'!$P$84,'20-21 Budget by Month'!$Q$84,'20-21 Budget by Month'!$R$84,'20-21 Budget by Month'!$S$84,'20-21 Budget by Month'!$S$86,'20-21 Budget by Month'!$S$87,'20-21 Budget by Month'!$S$88,'20-21 Budget by Month'!$S$89,'20-21 Budget by Month'!$S$90,'20-21 Budget by Month'!$S$91,'20-21 Budget by Month'!$G$92,'20-21 Budget by Month'!$H$92,'20-21 Budget by Month'!$I$92,'20-21 Budget by Month'!$J$92,'20-21 Budget by Month'!$K$92,'20-21 Budget by Month'!$L$92</definedName>
    <definedName name="QB_FORMULA_13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3_1" localSheetId="1" hidden="1">'09.21 P&amp;L Expanded'!$G$104,'09.21 P&amp;L Expanded'!$H$104,'09.21 P&amp;L Expanded'!$I$104,'09.21 P&amp;L Expanded'!#REF!,'09.21 P&amp;L Expanded'!#REF!,'09.21 P&amp;L Expanded'!#REF!,'09.21 P&amp;L Expanded'!#REF!,'09.21 P&amp;L Expanded'!$G$105,'09.21 P&amp;L Expanded'!$H$105,'09.21 P&amp;L Expanded'!$I$105,'09.21 P&amp;L Expanded'!#REF!,'09.21 P&amp;L Expanded'!#REF!,'09.21 P&amp;L Expanded'!#REF!,'09.21 P&amp;L Expanded'!#REF!,'09.21 P&amp;L Expanded'!$I$107,'09.21 P&amp;L Expanded'!#REF!</definedName>
    <definedName name="QB_FORMULA_13_1" localSheetId="13" hidden="1">'16-17 P&amp;L by Month'!$G$125,'16-17 P&amp;L by Month'!$H$125,'16-17 P&amp;L by Month'!$I$125,'16-17 P&amp;L by Month'!$J$125,'16-17 P&amp;L by Month'!$K$125,'16-17 P&amp;L by Month'!$L$125,'16-17 P&amp;L by Month'!$L$127,'16-17 P&amp;L by Month'!$L$128,'16-17 P&amp;L by Month'!$L$129,'16-17 P&amp;L by Month'!$L$130,'16-17 P&amp;L by Month'!$L$131,'16-17 P&amp;L by Month'!$G$132,'16-17 P&amp;L by Month'!$H$132,'16-17 P&amp;L by Month'!$I$132,'16-17 P&amp;L by Month'!$J$132,'16-17 P&amp;L by Month'!$K$132</definedName>
    <definedName name="QB_FORMULA_13_1" localSheetId="12" hidden="1">'17-18 P&amp;L by Month'!$K$126,'17-18 P&amp;L by Month'!$L$126,'17-18 P&amp;L by Month'!$L$128,'17-18 P&amp;L by Month'!$G$129,'17-18 P&amp;L by Month'!$H$129,'17-18 P&amp;L by Month'!$I$129,'17-18 P&amp;L by Month'!$J$129,'17-18 P&amp;L by Month'!$K$129,'17-18 P&amp;L by Month'!$L$129,'17-18 P&amp;L by Month'!$L$130,'17-18 P&amp;L by Month'!$L$131,'17-18 P&amp;L by Month'!$L$132,'17-18 P&amp;L by Month'!$G$133,'17-18 P&amp;L by Month'!$H$133,'17-18 P&amp;L by Month'!$I$133,'17-18 P&amp;L by Month'!$J$133</definedName>
    <definedName name="QB_FORMULA_13_1" localSheetId="11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3_1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3_1" localSheetId="9" hidden="1">'20-21 Budget by Month'!$P$83,'20-21 Budget by Month'!$Q$83,'20-21 Budget by Month'!$R$83,'20-21 Budget by Month'!$S$83,'20-21 Budget by Month'!$S$86,'20-21 Budget by Month'!$S$87,'20-21 Budget by Month'!$S$88,'20-21 Budget by Month'!$S$89,'20-21 Budget by Month'!$S$90,'20-21 Budget by Month'!$S$91,'20-21 Budget by Month'!$S$92,'20-21 Budget by Month'!$G$93,'20-21 Budget by Month'!$H$93,'20-21 Budget by Month'!$I$93,'20-21 Budget by Month'!$J$93,'20-21 Budget by Month'!$K$93</definedName>
    <definedName name="QB_FORMULA_13_2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3_2" localSheetId="13" hidden="1">'16-17 P&amp;L by Month'!$L$108,'16-17 P&amp;L by Month'!$M$108,'16-17 P&amp;L by Month'!$M$110,'16-17 P&amp;L by Month'!$M$111,'16-17 P&amp;L by Month'!$M$112,'16-17 P&amp;L by Month'!$M$113,'16-17 P&amp;L by Month'!$M$114,'16-17 P&amp;L by Month'!$M$115,'16-17 P&amp;L by Month'!$M$116,'16-17 P&amp;L by Month'!$M$117,'16-17 P&amp;L by Month'!$M$118,'16-17 P&amp;L by Month'!$M$119,'16-17 P&amp;L by Month'!$G$120,'16-17 P&amp;L by Month'!$H$120,'16-17 P&amp;L by Month'!$I$120,'16-17 P&amp;L by Month'!$J$120</definedName>
    <definedName name="QB_FORMULA_13_3" localSheetId="13" hidden="1">'16-17 P&amp;L by Month'!$K$102,'16-17 P&amp;L by Month'!$L$102,'16-17 P&amp;L by Month'!$M$102,'16-17 P&amp;L by Month'!$N$102,'16-17 P&amp;L by Month'!$G$103,'16-17 P&amp;L by Month'!$H$103,'16-17 P&amp;L by Month'!$I$103,'16-17 P&amp;L by Month'!$J$103,'16-17 P&amp;L by Month'!$K$103,'16-17 P&amp;L by Month'!$L$103,'16-17 P&amp;L by Month'!$M$103,'16-17 P&amp;L by Month'!$N$103,'16-17 P&amp;L by Month'!$N$105,'16-17 P&amp;L by Month'!$N$106,'16-17 P&amp;L by Month'!$N$107,'16-17 P&amp;L by Month'!$N$108</definedName>
    <definedName name="QB_FORMULA_13_4" localSheetId="13" hidden="1">'16-17 P&amp;L by Month'!$M$96,'16-17 P&amp;L by Month'!$N$96,'16-17 P&amp;L by Month'!$O$96,'16-17 P&amp;L by Month'!$O$98,'16-17 P&amp;L by Month'!$G$99,'16-17 P&amp;L by Month'!$H$99,'16-17 P&amp;L by Month'!$I$99,'16-17 P&amp;L by Month'!$J$99,'16-17 P&amp;L by Month'!$K$99,'16-17 P&amp;L by Month'!$L$99,'16-17 P&amp;L by Month'!$M$99,'16-17 P&amp;L by Month'!$N$99,'16-17 P&amp;L by Month'!$O$99,'16-17 P&amp;L by Month'!$O$101,'16-17 P&amp;L by Month'!$O$102,'16-17 P&amp;L by Month'!$G$103</definedName>
    <definedName name="QB_FORMULA_13_5" localSheetId="13" hidden="1">'16-17 P&amp;L by Month'!$H$93,'16-17 P&amp;L by Month'!$I$93,'16-17 P&amp;L by Month'!$J$93,'16-17 P&amp;L by Month'!$K$93,'16-17 P&amp;L by Month'!$L$93,'16-17 P&amp;L by Month'!$M$93,'16-17 P&amp;L by Month'!$N$93,'16-17 P&amp;L by Month'!$O$93,'16-17 P&amp;L by Month'!$P$93,'16-17 P&amp;L by Month'!$P$95,'16-17 P&amp;L by Month'!$P$96,'16-17 P&amp;L by Month'!$G$97,'16-17 P&amp;L by Month'!$H$97,'16-17 P&amp;L by Month'!$I$97,'16-17 P&amp;L by Month'!$J$97,'16-17 P&amp;L by Month'!$K$97</definedName>
    <definedName name="QB_FORMULA_14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4" localSheetId="1" hidden="1">'09.21 P&amp;L Expanded'!$I$107,'09.21 P&amp;L Expanded'!#REF!,'09.21 P&amp;L Expanded'!#REF!,'09.21 P&amp;L Expanded'!#REF!,'09.21 P&amp;L Expanded'!#REF!,'09.21 P&amp;L Expanded'!$I$110,'09.21 P&amp;L Expanded'!#REF!,'09.21 P&amp;L Expanded'!$G$111,'09.21 P&amp;L Expanded'!$H$111,'09.21 P&amp;L Expanded'!$I$111,'09.21 P&amp;L Expanded'!#REF!,'09.21 P&amp;L Expanded'!#REF!,'09.21 P&amp;L Expanded'!#REF!,'09.21 P&amp;L Expanded'!#REF!,'09.21 P&amp;L Expanded'!$I$113,'09.21 P&amp;L Expanded'!#REF!</definedName>
    <definedName name="QB_FORMULA_14" localSheetId="13" hidden="1">'16-17 P&amp;L by Month'!$H$143,'16-17 P&amp;L by Month'!$I$143,'16-17 P&amp;L by Month'!$J$143,'16-17 P&amp;L by Month'!$K$143,'16-17 P&amp;L by Month'!$G$144,'16-17 P&amp;L by Month'!$H$144,'16-17 P&amp;L by Month'!$I$144,'16-17 P&amp;L by Month'!$J$144,'16-17 P&amp;L by Month'!$K$144,'16-17 P&amp;L by Month'!$G$145,'16-17 P&amp;L by Month'!$H$145,'16-17 P&amp;L by Month'!$I$145,'16-17 P&amp;L by Month'!$J$145,'16-17 P&amp;L by Month'!$K$145</definedName>
    <definedName name="QB_FORMULA_14" localSheetId="12" hidden="1">'17-18 P&amp;L by Month'!#REF!,'17-18 P&amp;L by Month'!#REF!,'17-18 P&amp;L by Month'!#REF!,'17-18 P&amp;L by Month'!#REF!,'17-18 P&amp;L by Month'!#REF!,'17-18 P&amp;L by Month'!#REF!,'17-18 P&amp;L by Month'!#REF!,'17-18 P&amp;L by Month'!#REF!,'17-18 P&amp;L by Month'!#REF!,'17-18 P&amp;L by Month'!#REF!,'17-18 P&amp;L by Month'!#REF!,'17-18 P&amp;L by Month'!#REF!,'17-18 P&amp;L by Month'!#REF!</definedName>
    <definedName name="QB_FORMULA_14" localSheetId="11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4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4" localSheetId="9" hidden="1">'20-21 Budget by Month'!$M$92,'20-21 Budget by Month'!$N$92,'20-21 Budget by Month'!$O$92,'20-21 Budget by Month'!$P$92,'20-21 Budget by Month'!$Q$92,'20-21 Budget by Month'!$R$92,'20-21 Budget by Month'!$S$92,'20-21 Budget by Month'!$G$93,'20-21 Budget by Month'!$H$93,'20-21 Budget by Month'!$I$93,'20-21 Budget by Month'!$J$93,'20-21 Budget by Month'!$K$93,'20-21 Budget by Month'!$L$93,'20-21 Budget by Month'!$M$93,'20-21 Budget by Month'!$N$93,'20-21 Budget by Month'!$O$93</definedName>
    <definedName name="QB_FORMULA_14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4_1" localSheetId="1" hidden="1">'09.21 P&amp;L Expanded'!$I$109,'09.21 P&amp;L Expanded'!#REF!,'09.21 P&amp;L Expanded'!$I$110,'09.21 P&amp;L Expanded'!#REF!,'09.21 P&amp;L Expanded'!$G$111,'09.21 P&amp;L Expanded'!$H$111,'09.21 P&amp;L Expanded'!$I$111,'09.21 P&amp;L Expanded'!#REF!,'09.21 P&amp;L Expanded'!#REF!,'09.21 P&amp;L Expanded'!#REF!,'09.21 P&amp;L Expanded'!#REF!,'09.21 P&amp;L Expanded'!$I$112,'09.21 P&amp;L Expanded'!#REF!,'09.21 P&amp;L Expanded'!$I$114,'09.21 P&amp;L Expanded'!#REF!,'09.21 P&amp;L Expanded'!$I$115</definedName>
    <definedName name="QB_FORMULA_14_1" localSheetId="13" hidden="1">'16-17 P&amp;L by Month'!$L$132,'16-17 P&amp;L by Month'!$L$134,'16-17 P&amp;L by Month'!$L$135,'16-17 P&amp;L by Month'!$G$136,'16-17 P&amp;L by Month'!$H$136,'16-17 P&amp;L by Month'!$I$136,'16-17 P&amp;L by Month'!$J$136,'16-17 P&amp;L by Month'!$K$136,'16-17 P&amp;L by Month'!$L$136,'16-17 P&amp;L by Month'!$L$138,'16-17 P&amp;L by Month'!$G$139,'16-17 P&amp;L by Month'!$H$139,'16-17 P&amp;L by Month'!$I$139,'16-17 P&amp;L by Month'!$J$139,'16-17 P&amp;L by Month'!$K$139,'16-17 P&amp;L by Month'!$L$139</definedName>
    <definedName name="QB_FORMULA_14_1" localSheetId="12" hidden="1">'17-18 P&amp;L by Month'!$K$133,'17-18 P&amp;L by Month'!$L$133,'17-18 P&amp;L by Month'!$G$134,'17-18 P&amp;L by Month'!$H$134,'17-18 P&amp;L by Month'!$I$134,'17-18 P&amp;L by Month'!$J$134,'17-18 P&amp;L by Month'!$K$134,'17-18 P&amp;L by Month'!$L$134,'17-18 P&amp;L by Month'!$L$137,'17-18 P&amp;L by Month'!$L$138,'17-18 P&amp;L by Month'!$G$139,'17-18 P&amp;L by Month'!$H$139,'17-18 P&amp;L by Month'!$I$139,'17-18 P&amp;L by Month'!$J$139,'17-18 P&amp;L by Month'!$K$139,'17-18 P&amp;L by Month'!$L$139</definedName>
    <definedName name="QB_FORMULA_14_1" localSheetId="11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4_1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4_1" localSheetId="9" hidden="1">'20-21 Budget by Month'!$L$93,'20-21 Budget by Month'!$M$93,'20-21 Budget by Month'!$N$93,'20-21 Budget by Month'!$O$93,'20-21 Budget by Month'!$P$93,'20-21 Budget by Month'!$Q$93,'20-21 Budget by Month'!$R$93,'20-21 Budget by Month'!$S$93,'20-21 Budget by Month'!#REF!,'20-21 Budget by Month'!#REF!,'20-21 Budget by Month'!$S$95,'20-21 Budget by Month'!$S$96,'20-21 Budget by Month'!$S$97,'20-21 Budget by Month'!$S$98,'20-21 Budget by Month'!$G$99,'20-21 Budget by Month'!$H$99</definedName>
    <definedName name="QB_FORMULA_14_2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4_2" localSheetId="13" hidden="1">'16-17 P&amp;L by Month'!$K$120,'16-17 P&amp;L by Month'!$L$120,'16-17 P&amp;L by Month'!$M$120,'16-17 P&amp;L by Month'!$M$122,'16-17 P&amp;L by Month'!$M$123,'16-17 P&amp;L by Month'!$M$124,'16-17 P&amp;L by Month'!$M$125,'16-17 P&amp;L by Month'!$M$126,'16-17 P&amp;L by Month'!$G$127,'16-17 P&amp;L by Month'!$H$127,'16-17 P&amp;L by Month'!$I$127,'16-17 P&amp;L by Month'!$J$127,'16-17 P&amp;L by Month'!$K$127,'16-17 P&amp;L by Month'!$L$127,'16-17 P&amp;L by Month'!$M$127,'16-17 P&amp;L by Month'!$M$129</definedName>
    <definedName name="QB_FORMULA_14_3" localSheetId="13" hidden="1">'16-17 P&amp;L by Month'!$G$109,'16-17 P&amp;L by Month'!$H$109,'16-17 P&amp;L by Month'!$I$109,'16-17 P&amp;L by Month'!$J$109,'16-17 P&amp;L by Month'!$K$109,'16-17 P&amp;L by Month'!$L$109,'16-17 P&amp;L by Month'!$M$109,'16-17 P&amp;L by Month'!$N$109,'16-17 P&amp;L by Month'!$N$111,'16-17 P&amp;L by Month'!$N$112,'16-17 P&amp;L by Month'!$N$113,'16-17 P&amp;L by Month'!$N$114,'16-17 P&amp;L by Month'!$N$115,'16-17 P&amp;L by Month'!$N$116,'16-17 P&amp;L by Month'!$N$117,'16-17 P&amp;L by Month'!$N$118</definedName>
    <definedName name="QB_FORMULA_14_4" localSheetId="13" hidden="1">'16-17 P&amp;L by Month'!$H$103,'16-17 P&amp;L by Month'!$I$103,'16-17 P&amp;L by Month'!$J$103,'16-17 P&amp;L by Month'!$K$103,'16-17 P&amp;L by Month'!$L$103,'16-17 P&amp;L by Month'!$M$103,'16-17 P&amp;L by Month'!$N$103,'16-17 P&amp;L by Month'!$O$103,'16-17 P&amp;L by Month'!$G$104,'16-17 P&amp;L by Month'!$H$104,'16-17 P&amp;L by Month'!$I$104,'16-17 P&amp;L by Month'!$J$104,'16-17 P&amp;L by Month'!$K$104,'16-17 P&amp;L by Month'!$L$104,'16-17 P&amp;L by Month'!$M$104,'16-17 P&amp;L by Month'!$N$104</definedName>
    <definedName name="QB_FORMULA_14_5" localSheetId="13" hidden="1">'16-17 P&amp;L by Month'!$L$97,'16-17 P&amp;L by Month'!$M$97,'16-17 P&amp;L by Month'!$N$97,'16-17 P&amp;L by Month'!$O$97,'16-17 P&amp;L by Month'!$P$97,'16-17 P&amp;L by Month'!$P$99,'16-17 P&amp;L by Month'!$G$100,'16-17 P&amp;L by Month'!$H$100,'16-17 P&amp;L by Month'!$I$100,'16-17 P&amp;L by Month'!$J$100,'16-17 P&amp;L by Month'!$K$100,'16-17 P&amp;L by Month'!$L$100,'16-17 P&amp;L by Month'!$M$100,'16-17 P&amp;L by Month'!$N$100,'16-17 P&amp;L by Month'!$O$100,'16-17 P&amp;L by Month'!$P$100</definedName>
    <definedName name="QB_FORMULA_15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5" localSheetId="1" hidden="1">'09.21 P&amp;L Expanded'!$I$114,'09.21 P&amp;L Expanded'!#REF!,'09.21 P&amp;L Expanded'!$G$115,'09.21 P&amp;L Expanded'!$H$115,'09.21 P&amp;L Expanded'!$I$115,'09.21 P&amp;L Expanded'!#REF!,'09.21 P&amp;L Expanded'!#REF!,'09.21 P&amp;L Expanded'!#REF!,'09.21 P&amp;L Expanded'!#REF!,'09.21 P&amp;L Expanded'!$I$117,'09.21 P&amp;L Expanded'!#REF!,'09.21 P&amp;L Expanded'!$G$118,'09.21 P&amp;L Expanded'!$H$118,'09.21 P&amp;L Expanded'!$I$118,'09.21 P&amp;L Expanded'!#REF!,'09.21 P&amp;L Expanded'!#REF!</definedName>
    <definedName name="QB_FORMULA_15" localSheetId="13" hidden="1">'16-17 P&amp;L by Month'!$L$141,'16-17 P&amp;L by Month'!$G$142,'16-17 P&amp;L by Month'!$H$142,'16-17 P&amp;L by Month'!$I$142,'16-17 P&amp;L by Month'!$J$142,'16-17 P&amp;L by Month'!$K$142,'16-17 P&amp;L by Month'!$L$142,'16-17 P&amp;L by Month'!$G$143,'16-17 P&amp;L by Month'!$H$143,'16-17 P&amp;L by Month'!$I$143,'16-17 P&amp;L by Month'!$J$143,'16-17 P&amp;L by Month'!$K$143,'16-17 P&amp;L by Month'!$L$143,'16-17 P&amp;L by Month'!$G$144,'16-17 P&amp;L by Month'!$H$144,'16-17 P&amp;L by Month'!$I$144</definedName>
    <definedName name="QB_FORMULA_15" localSheetId="12" hidden="1">'17-18 P&amp;L by Month'!$G$140,'17-18 P&amp;L by Month'!$H$140,'17-18 P&amp;L by Month'!$I$140,'17-18 P&amp;L by Month'!$J$140,'17-18 P&amp;L by Month'!$K$140,'17-18 P&amp;L by Month'!$L$140,'17-18 P&amp;L by Month'!$G$141,'17-18 P&amp;L by Month'!$H$141,'17-18 P&amp;L by Month'!$I$141,'17-18 P&amp;L by Month'!$J$141,'17-18 P&amp;L by Month'!$K$141,'17-18 P&amp;L by Month'!$L$141</definedName>
    <definedName name="QB_FORMULA_15" localSheetId="11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5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5" localSheetId="9" hidden="1">'20-21 Budget by Month'!$P$93,'20-21 Budget by Month'!$Q$93,'20-21 Budget by Month'!$R$93,'20-21 Budget by Month'!$S$93,'20-21 Budget by Month'!#REF!,'20-21 Budget by Month'!$G$95,'20-21 Budget by Month'!$H$95,'20-21 Budget by Month'!$I$95,'20-21 Budget by Month'!$J$95,'20-21 Budget by Month'!$K$95,'20-21 Budget by Month'!$L$95,'20-21 Budget by Month'!$M$95,'20-21 Budget by Month'!$N$95,'20-21 Budget by Month'!$O$95,'20-21 Budget by Month'!$P$95,'20-21 Budget by Month'!$Q$95</definedName>
    <definedName name="QB_FORMULA_15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5_1" localSheetId="1" hidden="1">'09.21 P&amp;L Expanded'!#REF!,'09.21 P&amp;L Expanded'!$G$116,'09.21 P&amp;L Expanded'!$H$116,'09.21 P&amp;L Expanded'!$I$116,'09.21 P&amp;L Expanded'!#REF!,'09.21 P&amp;L Expanded'!#REF!,'09.21 P&amp;L Expanded'!#REF!,'09.21 P&amp;L Expanded'!#REF!,'09.21 P&amp;L Expanded'!$G$117,'09.21 P&amp;L Expanded'!$H$117,'09.21 P&amp;L Expanded'!$I$117,'09.21 P&amp;L Expanded'!#REF!,'09.21 P&amp;L Expanded'!#REF!,'09.21 P&amp;L Expanded'!#REF!,'09.21 P&amp;L Expanded'!#REF!,'09.21 P&amp;L Expanded'!$I$119</definedName>
    <definedName name="QB_FORMULA_15_1" localSheetId="13" hidden="1">'16-17 P&amp;L by Month'!$M$130,'16-17 P&amp;L by Month'!$M$131,'16-17 P&amp;L by Month'!$M$132,'16-17 P&amp;L by Month'!$M$133,'16-17 P&amp;L by Month'!$G$134,'16-17 P&amp;L by Month'!$H$134,'16-17 P&amp;L by Month'!$I$134,'16-17 P&amp;L by Month'!$J$134,'16-17 P&amp;L by Month'!$K$134,'16-17 P&amp;L by Month'!$L$134,'16-17 P&amp;L by Month'!$M$134,'16-17 P&amp;L by Month'!$M$136,'16-17 P&amp;L by Month'!$M$137,'16-17 P&amp;L by Month'!$G$138,'16-17 P&amp;L by Month'!$H$138,'16-17 P&amp;L by Month'!$I$138</definedName>
    <definedName name="QB_FORMULA_15_1" localSheetId="9" hidden="1">'20-21 Budget by Month'!$I$99,'20-21 Budget by Month'!$J$99,'20-21 Budget by Month'!$K$99,'20-21 Budget by Month'!$L$99,'20-21 Budget by Month'!$M$99,'20-21 Budget by Month'!$N$99,'20-21 Budget by Month'!$O$99,'20-21 Budget by Month'!$P$99,'20-21 Budget by Month'!$Q$99,'20-21 Budget by Month'!$R$99,'20-21 Budget by Month'!$S$99,'20-21 Budget by Month'!$G$100,'20-21 Budget by Month'!$H$100,'20-21 Budget by Month'!$I$100,'20-21 Budget by Month'!$J$100,'20-21 Budget by Month'!$K$100</definedName>
    <definedName name="QB_FORMULA_15_2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5_2" localSheetId="13" hidden="1">'16-17 P&amp;L by Month'!$N$119,'16-17 P&amp;L by Month'!$N$120,'16-17 P&amp;L by Month'!$G$121,'16-17 P&amp;L by Month'!$H$121,'16-17 P&amp;L by Month'!$I$121,'16-17 P&amp;L by Month'!$J$121,'16-17 P&amp;L by Month'!$K$121,'16-17 P&amp;L by Month'!$L$121,'16-17 P&amp;L by Month'!$M$121,'16-17 P&amp;L by Month'!$N$121,'16-17 P&amp;L by Month'!$N$123,'16-17 P&amp;L by Month'!$N$124,'16-17 P&amp;L by Month'!$N$125,'16-17 P&amp;L by Month'!$N$126,'16-17 P&amp;L by Month'!$N$127,'16-17 P&amp;L by Month'!$G$128</definedName>
    <definedName name="QB_FORMULA_15_3" localSheetId="13" hidden="1">'16-17 P&amp;L by Month'!$O$104,'16-17 P&amp;L by Month'!$O$106,'16-17 P&amp;L by Month'!$O$107,'16-17 P&amp;L by Month'!$O$108,'16-17 P&amp;L by Month'!$O$109,'16-17 P&amp;L by Month'!$G$110,'16-17 P&amp;L by Month'!$H$110,'16-17 P&amp;L by Month'!$I$110,'16-17 P&amp;L by Month'!$J$110,'16-17 P&amp;L by Month'!$K$110,'16-17 P&amp;L by Month'!$L$110,'16-17 P&amp;L by Month'!$M$110,'16-17 P&amp;L by Month'!$N$110,'16-17 P&amp;L by Month'!$O$110,'16-17 P&amp;L by Month'!$O$112,'16-17 P&amp;L by Month'!$O$113</definedName>
    <definedName name="QB_FORMULA_15_4" localSheetId="13" hidden="1">'16-17 P&amp;L by Month'!$P$102,'16-17 P&amp;L by Month'!$P$103,'16-17 P&amp;L by Month'!$G$104,'16-17 P&amp;L by Month'!$H$104,'16-17 P&amp;L by Month'!$I$104,'16-17 P&amp;L by Month'!$J$104,'16-17 P&amp;L by Month'!$K$104,'16-17 P&amp;L by Month'!$L$104,'16-17 P&amp;L by Month'!$M$104,'16-17 P&amp;L by Month'!$N$104,'16-17 P&amp;L by Month'!$O$104,'16-17 P&amp;L by Month'!$P$104,'16-17 P&amp;L by Month'!$G$105,'16-17 P&amp;L by Month'!$H$105,'16-17 P&amp;L by Month'!$I$105,'16-17 P&amp;L by Month'!$J$105</definedName>
    <definedName name="QB_FORMULA_15_5" localSheetId="13" hidden="1">'16-17 P&amp;L by Month'!$L$97,'16-17 P&amp;L by Month'!$M$97,'16-17 P&amp;L by Month'!$N$97,'16-17 P&amp;L by Month'!$O$97,'16-17 P&amp;L by Month'!$P$97,'16-17 P&amp;L by Month'!$Q$97,'16-17 P&amp;L by Month'!$Q$99,'16-17 P&amp;L by Month'!$G$100,'16-17 P&amp;L by Month'!$H$100,'16-17 P&amp;L by Month'!$I$100,'16-17 P&amp;L by Month'!$J$100,'16-17 P&amp;L by Month'!$K$100,'16-17 P&amp;L by Month'!$L$100,'16-17 P&amp;L by Month'!$M$100,'16-17 P&amp;L by Month'!$N$100,'16-17 P&amp;L by Month'!$O$100</definedName>
    <definedName name="QB_FORMULA_16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6" localSheetId="1" hidden="1">'09.21 P&amp;L Expanded'!#REF!,'09.21 P&amp;L Expanded'!#REF!,'09.21 P&amp;L Expanded'!$I$120,'09.21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</definedName>
    <definedName name="QB_FORMULA_16" localSheetId="13" hidden="1">'16-17 P&amp;L by Month'!$J$144,'16-17 P&amp;L by Month'!$K$144,'16-17 P&amp;L by Month'!$L$144,'16-17 P&amp;L by Month'!$L$147,'16-17 P&amp;L by Month'!$L$148,'16-17 P&amp;L by Month'!$G$149,'16-17 P&amp;L by Month'!$H$149,'16-17 P&amp;L by Month'!$I$149,'16-17 P&amp;L by Month'!$J$149,'16-17 P&amp;L by Month'!$K$149,'16-17 P&amp;L by Month'!$L$149,'16-17 P&amp;L by Month'!$G$150,'16-17 P&amp;L by Month'!$H$150,'16-17 P&amp;L by Month'!$I$150,'16-17 P&amp;L by Month'!$J$150,'16-17 P&amp;L by Month'!$K$150</definedName>
    <definedName name="QB_FORMULA_16" localSheetId="9" hidden="1">'20-21 Budget by Month'!$R$95,'20-21 Budget by Month'!$S$95,'20-21 Budget by Month'!$S$97,'20-21 Budget by Month'!$S$98,'20-21 Budget by Month'!$G$99,'20-21 Budget by Month'!$H$99,'20-21 Budget by Month'!$I$99,'20-21 Budget by Month'!$J$99,'20-21 Budget by Month'!$K$99,'20-21 Budget by Month'!$L$99,'20-21 Budget by Month'!$M$99,'20-21 Budget by Month'!$N$99,'20-21 Budget by Month'!$O$99,'20-21 Budget by Month'!$P$99,'20-21 Budget by Month'!$Q$99,'20-21 Budget by Month'!$R$99</definedName>
    <definedName name="QB_FORMULA_16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6_1" localSheetId="1" hidden="1">'09.21 P&amp;L Expanded'!#REF!,'09.21 P&amp;L Expanded'!$I$120,'09.21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</definedName>
    <definedName name="QB_FORMULA_16_1" localSheetId="13" hidden="1">'16-17 P&amp;L by Month'!$J$138,'16-17 P&amp;L by Month'!$K$138,'16-17 P&amp;L by Month'!$L$138,'16-17 P&amp;L by Month'!$M$138,'16-17 P&amp;L by Month'!$M$140,'16-17 P&amp;L by Month'!$G$141,'16-17 P&amp;L by Month'!$H$141,'16-17 P&amp;L by Month'!$I$141,'16-17 P&amp;L by Month'!$J$141,'16-17 P&amp;L by Month'!$K$141,'16-17 P&amp;L by Month'!$L$141,'16-17 P&amp;L by Month'!$M$141,'16-17 P&amp;L by Month'!$M$143,'16-17 P&amp;L by Month'!$G$144,'16-17 P&amp;L by Month'!$H$144,'16-17 P&amp;L by Month'!$I$144</definedName>
    <definedName name="QB_FORMULA_16_1" localSheetId="9" hidden="1">'20-21 Budget by Month'!$L$100,'20-21 Budget by Month'!$M$100,'20-21 Budget by Month'!$N$100,'20-21 Budget by Month'!$O$100,'20-21 Budget by Month'!$P$100,'20-21 Budget by Month'!$Q$100,'20-21 Budget by Month'!$R$100,'20-21 Budget by Month'!$S$100,'20-21 Budget by Month'!$S$103,'20-21 Budget by Month'!$G$104,'20-21 Budget by Month'!$H$104,'20-21 Budget by Month'!$I$104,'20-21 Budget by Month'!$J$104,'20-21 Budget by Month'!$K$104,'20-21 Budget by Month'!$L$104,'20-21 Budget by Month'!$M$104</definedName>
    <definedName name="QB_FORMULA_16_2" localSheetId="13" hidden="1">'16-17 P&amp;L by Month'!$H$128,'16-17 P&amp;L by Month'!$I$128,'16-17 P&amp;L by Month'!$J$128,'16-17 P&amp;L by Month'!$K$128,'16-17 P&amp;L by Month'!$L$128,'16-17 P&amp;L by Month'!$M$128,'16-17 P&amp;L by Month'!$N$128,'16-17 P&amp;L by Month'!$N$130,'16-17 P&amp;L by Month'!$N$131,'16-17 P&amp;L by Month'!$N$132,'16-17 P&amp;L by Month'!$N$133,'16-17 P&amp;L by Month'!$N$134,'16-17 P&amp;L by Month'!$G$135,'16-17 P&amp;L by Month'!$H$135,'16-17 P&amp;L by Month'!$I$135,'16-17 P&amp;L by Month'!$J$135</definedName>
    <definedName name="QB_FORMULA_16_3" localSheetId="13" hidden="1">'16-17 P&amp;L by Month'!$O$114,'16-17 P&amp;L by Month'!$O$115,'16-17 P&amp;L by Month'!$O$116,'16-17 P&amp;L by Month'!$O$117,'16-17 P&amp;L by Month'!$O$118,'16-17 P&amp;L by Month'!$O$119,'16-17 P&amp;L by Month'!$O$120,'16-17 P&amp;L by Month'!$O$121,'16-17 P&amp;L by Month'!$G$122,'16-17 P&amp;L by Month'!$H$122,'16-17 P&amp;L by Month'!$I$122,'16-17 P&amp;L by Month'!$J$122,'16-17 P&amp;L by Month'!$K$122,'16-17 P&amp;L by Month'!$L$122,'16-17 P&amp;L by Month'!$M$122,'16-17 P&amp;L by Month'!$N$122</definedName>
    <definedName name="QB_FORMULA_16_4" localSheetId="13" hidden="1">'16-17 P&amp;L by Month'!$K$105,'16-17 P&amp;L by Month'!$L$105,'16-17 P&amp;L by Month'!$M$105,'16-17 P&amp;L by Month'!$N$105,'16-17 P&amp;L by Month'!$O$105,'16-17 P&amp;L by Month'!$P$105,'16-17 P&amp;L by Month'!$P$107,'16-17 P&amp;L by Month'!$P$108,'16-17 P&amp;L by Month'!$P$109,'16-17 P&amp;L by Month'!$P$110,'16-17 P&amp;L by Month'!$G$111,'16-17 P&amp;L by Month'!$H$111,'16-17 P&amp;L by Month'!$I$111,'16-17 P&amp;L by Month'!$J$111,'16-17 P&amp;L by Month'!$K$111,'16-17 P&amp;L by Month'!$L$111</definedName>
    <definedName name="QB_FORMULA_16_5" localSheetId="13" hidden="1">'16-17 P&amp;L by Month'!$P$100,'16-17 P&amp;L by Month'!$Q$100,'16-17 P&amp;L by Month'!$Q$102,'16-17 P&amp;L by Month'!$Q$103,'16-17 P&amp;L by Month'!$G$104,'16-17 P&amp;L by Month'!$H$104,'16-17 P&amp;L by Month'!$I$104,'16-17 P&amp;L by Month'!$J$104,'16-17 P&amp;L by Month'!$K$104,'16-17 P&amp;L by Month'!$L$104,'16-17 P&amp;L by Month'!$M$104,'16-17 P&amp;L by Month'!$N$104,'16-17 P&amp;L by Month'!$O$104,'16-17 P&amp;L by Month'!$P$104,'16-17 P&amp;L by Month'!$Q$104,'16-17 P&amp;L by Month'!$G$105</definedName>
    <definedName name="QB_FORMULA_17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7" localSheetId="1" hidden="1">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</definedName>
    <definedName name="QB_FORMULA_17" localSheetId="13" hidden="1">'16-17 P&amp;L by Month'!$L$150,'16-17 P&amp;L by Month'!$G$151,'16-17 P&amp;L by Month'!$H$151,'16-17 P&amp;L by Month'!$I$151,'16-17 P&amp;L by Month'!$J$151,'16-17 P&amp;L by Month'!$K$151,'16-17 P&amp;L by Month'!$L$151</definedName>
    <definedName name="QB_FORMULA_17" localSheetId="9" hidden="1">'20-21 Budget by Month'!$S$99,'20-21 Budget by Month'!$S$101,'20-21 Budget by Month'!$G$102,'20-21 Budget by Month'!$H$102,'20-21 Budget by Month'!$I$102,'20-21 Budget by Month'!$J$102,'20-21 Budget by Month'!$K$102,'20-21 Budget by Month'!$L$102,'20-21 Budget by Month'!$M$102,'20-21 Budget by Month'!$N$102,'20-21 Budget by Month'!$O$102,'20-21 Budget by Month'!$P$102,'20-21 Budget by Month'!$Q$102,'20-21 Budget by Month'!$R$102,'20-21 Budget by Month'!$S$102,'20-21 Budget by Month'!$S$104</definedName>
    <definedName name="QB_FORMULA_17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7_1" localSheetId="1" hidden="1">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</definedName>
    <definedName name="QB_FORMULA_17_1" localSheetId="13" hidden="1">'16-17 P&amp;L by Month'!$J$144,'16-17 P&amp;L by Month'!$K$144,'16-17 P&amp;L by Month'!$L$144,'16-17 P&amp;L by Month'!$M$144,'16-17 P&amp;L by Month'!$G$145,'16-17 P&amp;L by Month'!$H$145,'16-17 P&amp;L by Month'!$I$145,'16-17 P&amp;L by Month'!$J$145,'16-17 P&amp;L by Month'!$K$145,'16-17 P&amp;L by Month'!$L$145,'16-17 P&amp;L by Month'!$M$145,'16-17 P&amp;L by Month'!$G$146,'16-17 P&amp;L by Month'!$H$146,'16-17 P&amp;L by Month'!$I$146,'16-17 P&amp;L by Month'!$J$146,'16-17 P&amp;L by Month'!$K$146</definedName>
    <definedName name="QB_FORMULA_17_1" localSheetId="9" hidden="1">'20-21 Budget by Month'!$N$104,'20-21 Budget by Month'!$O$104,'20-21 Budget by Month'!$P$104,'20-21 Budget by Month'!$Q$104,'20-21 Budget by Month'!$R$104,'20-21 Budget by Month'!$S$104,'20-21 Budget by Month'!$S$106,'20-21 Budget by Month'!$S$107,'20-21 Budget by Month'!$G$108,'20-21 Budget by Month'!$H$108,'20-21 Budget by Month'!$I$108,'20-21 Budget by Month'!$J$108,'20-21 Budget by Month'!$K$108,'20-21 Budget by Month'!$L$108,'20-21 Budget by Month'!$M$108,'20-21 Budget by Month'!$N$108</definedName>
    <definedName name="QB_FORMULA_17_2" localSheetId="13" hidden="1">'16-17 P&amp;L by Month'!$K$135,'16-17 P&amp;L by Month'!$L$135,'16-17 P&amp;L by Month'!$M$135,'16-17 P&amp;L by Month'!$N$135,'16-17 P&amp;L by Month'!$N$137,'16-17 P&amp;L by Month'!$N$138,'16-17 P&amp;L by Month'!$G$139,'16-17 P&amp;L by Month'!$H$139,'16-17 P&amp;L by Month'!$I$139,'16-17 P&amp;L by Month'!$J$139,'16-17 P&amp;L by Month'!$K$139,'16-17 P&amp;L by Month'!$L$139,'16-17 P&amp;L by Month'!$M$139,'16-17 P&amp;L by Month'!$N$139,'16-17 P&amp;L by Month'!$N$141,'16-17 P&amp;L by Month'!$G$142</definedName>
    <definedName name="QB_FORMULA_17_3" localSheetId="13" hidden="1">'16-17 P&amp;L by Month'!$O$122,'16-17 P&amp;L by Month'!$O$124,'16-17 P&amp;L by Month'!$O$125,'16-17 P&amp;L by Month'!$O$126,'16-17 P&amp;L by Month'!$O$127,'16-17 P&amp;L by Month'!$O$128,'16-17 P&amp;L by Month'!$G$129,'16-17 P&amp;L by Month'!$H$129,'16-17 P&amp;L by Month'!$I$129,'16-17 P&amp;L by Month'!$J$129,'16-17 P&amp;L by Month'!$K$129,'16-17 P&amp;L by Month'!$L$129,'16-17 P&amp;L by Month'!$M$129,'16-17 P&amp;L by Month'!$N$129,'16-17 P&amp;L by Month'!$O$129,'16-17 P&amp;L by Month'!$O$131</definedName>
    <definedName name="QB_FORMULA_17_4" localSheetId="13" hidden="1">'16-17 P&amp;L by Month'!$M$111,'16-17 P&amp;L by Month'!$N$111,'16-17 P&amp;L by Month'!$O$111,'16-17 P&amp;L by Month'!$P$111,'16-17 P&amp;L by Month'!$P$113,'16-17 P&amp;L by Month'!$P$114,'16-17 P&amp;L by Month'!$P$115,'16-17 P&amp;L by Month'!$P$116,'16-17 P&amp;L by Month'!$P$117,'16-17 P&amp;L by Month'!$P$118,'16-17 P&amp;L by Month'!$P$119,'16-17 P&amp;L by Month'!$P$120,'16-17 P&amp;L by Month'!$P$121,'16-17 P&amp;L by Month'!$P$122,'16-17 P&amp;L by Month'!$P$123,'16-17 P&amp;L by Month'!$G$124</definedName>
    <definedName name="QB_FORMULA_17_5" localSheetId="13" hidden="1">'16-17 P&amp;L by Month'!$H$105,'16-17 P&amp;L by Month'!$I$105,'16-17 P&amp;L by Month'!$J$105,'16-17 P&amp;L by Month'!$K$105,'16-17 P&amp;L by Month'!$L$105,'16-17 P&amp;L by Month'!$M$105,'16-17 P&amp;L by Month'!$N$105,'16-17 P&amp;L by Month'!$O$105,'16-17 P&amp;L by Month'!$P$105,'16-17 P&amp;L by Month'!$Q$105,'16-17 P&amp;L by Month'!$Q$107,'16-17 P&amp;L by Month'!$Q$108,'16-17 P&amp;L by Month'!$Q$109,'16-17 P&amp;L by Month'!$Q$110,'16-17 P&amp;L by Month'!$G$111,'16-17 P&amp;L by Month'!$H$111</definedName>
    <definedName name="QB_FORMULA_18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Ledger'!$M$13,'09.21 General Ledger'!#REF!,'09.21 General Ledger'!#REF!</definedName>
    <definedName name="QB_FORMULA_18" localSheetId="1" hidden="1">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</definedName>
    <definedName name="QB_FORMULA_18" localSheetId="13" hidden="1">'16-17 P&amp;L by Month'!$L$146,'16-17 P&amp;L by Month'!$M$146,'16-17 P&amp;L by Month'!$M$149,'16-17 P&amp;L by Month'!$M$150,'16-17 P&amp;L by Month'!$G$151,'16-17 P&amp;L by Month'!$H$151,'16-17 P&amp;L by Month'!$I$151,'16-17 P&amp;L by Month'!$J$151,'16-17 P&amp;L by Month'!$K$151,'16-17 P&amp;L by Month'!$L$151,'16-17 P&amp;L by Month'!$M$151,'16-17 P&amp;L by Month'!$G$152,'16-17 P&amp;L by Month'!$H$152,'16-17 P&amp;L by Month'!$I$152,'16-17 P&amp;L by Month'!$J$152,'16-17 P&amp;L by Month'!$K$152</definedName>
    <definedName name="QB_FORMULA_18" localSheetId="9" hidden="1">'20-21 Budget by Month'!$S$105,'20-21 Budget by Month'!$G$106,'20-21 Budget by Month'!$H$106,'20-21 Budget by Month'!$I$106,'20-21 Budget by Month'!$J$106,'20-21 Budget by Month'!$K$106,'20-21 Budget by Month'!$L$106,'20-21 Budget by Month'!$M$106,'20-21 Budget by Month'!$N$106,'20-21 Budget by Month'!$O$106,'20-21 Budget by Month'!$P$106,'20-21 Budget by Month'!$Q$106,'20-21 Budget by Month'!$R$106,'20-21 Budget by Month'!$S$106,'20-21 Budget by Month'!$G$107,'20-21 Budget by Month'!$H$107</definedName>
    <definedName name="QB_FORMULA_18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Ledger'!$M$13,'09.21 General Ledger'!#REF!</definedName>
    <definedName name="QB_FORMULA_18_1" localSheetId="1" hidden="1">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</definedName>
    <definedName name="QB_FORMULA_18_1" localSheetId="13" hidden="1">'16-17 P&amp;L by Month'!$H$142,'16-17 P&amp;L by Month'!$I$142,'16-17 P&amp;L by Month'!$J$142,'16-17 P&amp;L by Month'!$K$142,'16-17 P&amp;L by Month'!$L$142,'16-17 P&amp;L by Month'!$M$142,'16-17 P&amp;L by Month'!$N$142,'16-17 P&amp;L by Month'!$N$144,'16-17 P&amp;L by Month'!$G$145,'16-17 P&amp;L by Month'!$H$145,'16-17 P&amp;L by Month'!$I$145,'16-17 P&amp;L by Month'!$J$145,'16-17 P&amp;L by Month'!$K$145,'16-17 P&amp;L by Month'!$L$145,'16-17 P&amp;L by Month'!$M$145,'16-17 P&amp;L by Month'!$N$145</definedName>
    <definedName name="QB_FORMULA_18_1" localSheetId="9" hidden="1">'20-21 Budget by Month'!$O$108,'20-21 Budget by Month'!$P$108,'20-21 Budget by Month'!$Q$108,'20-21 Budget by Month'!$R$108,'20-21 Budget by Month'!$S$108,'20-21 Budget by Month'!$S$110,'20-21 Budget by Month'!$G$111,'20-21 Budget by Month'!$H$111,'20-21 Budget by Month'!$I$111,'20-21 Budget by Month'!$J$111,'20-21 Budget by Month'!$K$111,'20-21 Budget by Month'!$L$111,'20-21 Budget by Month'!$M$111,'20-21 Budget by Month'!$N$111,'20-21 Budget by Month'!$O$111,'20-21 Budget by Month'!$P$111</definedName>
    <definedName name="QB_FORMULA_18_2" localSheetId="13" hidden="1">'16-17 P&amp;L by Month'!$O$132,'16-17 P&amp;L by Month'!$O$133,'16-17 P&amp;L by Month'!$O$134,'16-17 P&amp;L by Month'!$O$135,'16-17 P&amp;L by Month'!$G$136,'16-17 P&amp;L by Month'!$H$136,'16-17 P&amp;L by Month'!$I$136,'16-17 P&amp;L by Month'!$J$136,'16-17 P&amp;L by Month'!$K$136,'16-17 P&amp;L by Month'!$L$136,'16-17 P&amp;L by Month'!$M$136,'16-17 P&amp;L by Month'!$N$136,'16-17 P&amp;L by Month'!$O$136,'16-17 P&amp;L by Month'!$O$138,'16-17 P&amp;L by Month'!$O$139,'16-17 P&amp;L by Month'!$G$140</definedName>
    <definedName name="QB_FORMULA_18_3" localSheetId="13" hidden="1">'16-17 P&amp;L by Month'!$H$124,'16-17 P&amp;L by Month'!$I$124,'16-17 P&amp;L by Month'!$J$124,'16-17 P&amp;L by Month'!$K$124,'16-17 P&amp;L by Month'!$L$124,'16-17 P&amp;L by Month'!$M$124,'16-17 P&amp;L by Month'!$N$124,'16-17 P&amp;L by Month'!$O$124,'16-17 P&amp;L by Month'!$P$124,'16-17 P&amp;L by Month'!$P$126,'16-17 P&amp;L by Month'!$P$127,'16-17 P&amp;L by Month'!$P$128,'16-17 P&amp;L by Month'!$P$129,'16-17 P&amp;L by Month'!$P$130,'16-17 P&amp;L by Month'!$G$131,'16-17 P&amp;L by Month'!$H$131</definedName>
    <definedName name="QB_FORMULA_18_4" localSheetId="13" hidden="1">'16-17 P&amp;L by Month'!$I$111,'16-17 P&amp;L by Month'!$J$111,'16-17 P&amp;L by Month'!$K$111,'16-17 P&amp;L by Month'!$L$111,'16-17 P&amp;L by Month'!$M$111,'16-17 P&amp;L by Month'!$N$111,'16-17 P&amp;L by Month'!$O$111,'16-17 P&amp;L by Month'!$P$111,'16-17 P&amp;L by Month'!$Q$111,'16-17 P&amp;L by Month'!$Q$113,'16-17 P&amp;L by Month'!$Q$114,'16-17 P&amp;L by Month'!$Q$115,'16-17 P&amp;L by Month'!$Q$116,'16-17 P&amp;L by Month'!$Q$117,'16-17 P&amp;L by Month'!$Q$118,'16-17 P&amp;L by Month'!$Q$119</definedName>
    <definedName name="QB_FORMULA_18_5" localSheetId="13" hidden="1">'16-17 P&amp;L by Month'!$N$107,'16-17 P&amp;L by Month'!$O$107,'16-17 P&amp;L by Month'!$P$107,'16-17 P&amp;L by Month'!$Q$107,'16-17 P&amp;L by Month'!$R$107,'16-17 P&amp;L by Month'!$G$108,'16-17 P&amp;L by Month'!$H$108,'16-17 P&amp;L by Month'!$I$108,'16-17 P&amp;L by Month'!$J$108,'16-17 P&amp;L by Month'!$K$108,'16-17 P&amp;L by Month'!$L$108,'16-17 P&amp;L by Month'!$M$108,'16-17 P&amp;L by Month'!$N$108,'16-17 P&amp;L by Month'!$O$108,'16-17 P&amp;L by Month'!$P$108,'16-17 P&amp;L by Month'!$Q$108</definedName>
    <definedName name="QB_FORMULA_19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9" localSheetId="1" hidden="1">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</definedName>
    <definedName name="QB_FORMULA_19" localSheetId="13" hidden="1">'16-17 P&amp;L by Month'!$L$152,'16-17 P&amp;L by Month'!$M$152,'16-17 P&amp;L by Month'!$G$153,'16-17 P&amp;L by Month'!$H$153,'16-17 P&amp;L by Month'!$I$153,'16-17 P&amp;L by Month'!$J$153,'16-17 P&amp;L by Month'!$K$153,'16-17 P&amp;L by Month'!$L$153,'16-17 P&amp;L by Month'!$M$153</definedName>
    <definedName name="QB_FORMULA_19" localSheetId="9" hidden="1">'20-21 Budget by Month'!$I$107,'20-21 Budget by Month'!$J$107,'20-21 Budget by Month'!$K$107,'20-21 Budget by Month'!$L$107,'20-21 Budget by Month'!$M$107,'20-21 Budget by Month'!$N$107,'20-21 Budget by Month'!$O$107,'20-21 Budget by Month'!$P$107,'20-21 Budget by Month'!$Q$107,'20-21 Budget by Month'!$R$107,'20-21 Budget by Month'!$S$107,'20-21 Budget by Month'!$S$109,'20-21 Budget by Month'!$S$110,'20-21 Budget by Month'!$S$111,'20-21 Budget by Month'!$S$112,'20-21 Budget by Month'!$G$113</definedName>
    <definedName name="QB_FORMULA_19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19_1" localSheetId="1" hidden="1">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</definedName>
    <definedName name="QB_FORMULA_19_1" localSheetId="13" hidden="1">'16-17 P&amp;L by Month'!$G$146,'16-17 P&amp;L by Month'!$H$146,'16-17 P&amp;L by Month'!$I$146,'16-17 P&amp;L by Month'!$J$146,'16-17 P&amp;L by Month'!$K$146,'16-17 P&amp;L by Month'!$L$146,'16-17 P&amp;L by Month'!$M$146,'16-17 P&amp;L by Month'!$N$146,'16-17 P&amp;L by Month'!$G$147,'16-17 P&amp;L by Month'!$H$147,'16-17 P&amp;L by Month'!$I$147,'16-17 P&amp;L by Month'!$J$147,'16-17 P&amp;L by Month'!$K$147,'16-17 P&amp;L by Month'!$L$147,'16-17 P&amp;L by Month'!$M$147,'16-17 P&amp;L by Month'!$N$147</definedName>
    <definedName name="QB_FORMULA_19_1" localSheetId="9" hidden="1">'20-21 Budget by Month'!$Q$111,'20-21 Budget by Month'!$R$111,'20-21 Budget by Month'!$S$111,'20-21 Budget by Month'!$S$113,'20-21 Budget by Month'!$S$114,'20-21 Budget by Month'!$G$115,'20-21 Budget by Month'!$H$115,'20-21 Budget by Month'!$I$115,'20-21 Budget by Month'!$J$115,'20-21 Budget by Month'!$K$115,'20-21 Budget by Month'!$L$115,'20-21 Budget by Month'!$M$115,'20-21 Budget by Month'!$N$115,'20-21 Budget by Month'!$O$115,'20-21 Budget by Month'!$P$115,'20-21 Budget by Month'!$Q$115</definedName>
    <definedName name="QB_FORMULA_19_2" localSheetId="13" hidden="1">'16-17 P&amp;L by Month'!$H$140,'16-17 P&amp;L by Month'!$I$140,'16-17 P&amp;L by Month'!$J$140,'16-17 P&amp;L by Month'!$K$140,'16-17 P&amp;L by Month'!$L$140,'16-17 P&amp;L by Month'!$M$140,'16-17 P&amp;L by Month'!$N$140,'16-17 P&amp;L by Month'!$O$140,'16-17 P&amp;L by Month'!$O$142,'16-17 P&amp;L by Month'!$G$143,'16-17 P&amp;L by Month'!$H$143,'16-17 P&amp;L by Month'!$I$143,'16-17 P&amp;L by Month'!$J$143,'16-17 P&amp;L by Month'!$K$143,'16-17 P&amp;L by Month'!$L$143,'16-17 P&amp;L by Month'!$M$143</definedName>
    <definedName name="QB_FORMULA_19_3" localSheetId="13" hidden="1">'16-17 P&amp;L by Month'!$I$131,'16-17 P&amp;L by Month'!$J$131,'16-17 P&amp;L by Month'!$K$131,'16-17 P&amp;L by Month'!$L$131,'16-17 P&amp;L by Month'!$M$131,'16-17 P&amp;L by Month'!$N$131,'16-17 P&amp;L by Month'!$O$131,'16-17 P&amp;L by Month'!$P$131,'16-17 P&amp;L by Month'!$P$133,'16-17 P&amp;L by Month'!$P$134,'16-17 P&amp;L by Month'!$P$135,'16-17 P&amp;L by Month'!$P$136,'16-17 P&amp;L by Month'!$P$137,'16-17 P&amp;L by Month'!$G$138,'16-17 P&amp;L by Month'!$H$138,'16-17 P&amp;L by Month'!$I$138</definedName>
    <definedName name="QB_FORMULA_19_4" localSheetId="13" hidden="1">'16-17 P&amp;L by Month'!$Q$120,'16-17 P&amp;L by Month'!$Q$121,'16-17 P&amp;L by Month'!$Q$122,'16-17 P&amp;L by Month'!$Q$123,'16-17 P&amp;L by Month'!$G$124,'16-17 P&amp;L by Month'!$H$124,'16-17 P&amp;L by Month'!$I$124,'16-17 P&amp;L by Month'!$J$124,'16-17 P&amp;L by Month'!$K$124,'16-17 P&amp;L by Month'!$L$124,'16-17 P&amp;L by Month'!$M$124,'16-17 P&amp;L by Month'!$N$124,'16-17 P&amp;L by Month'!$O$124,'16-17 P&amp;L by Month'!$P$124,'16-17 P&amp;L by Month'!$Q$124,'16-17 P&amp;L by Month'!$Q$126</definedName>
    <definedName name="QB_FORMULA_19_5" localSheetId="13" hidden="1">'16-17 P&amp;L by Month'!$R$108,'16-17 P&amp;L by Month'!$R$110,'16-17 P&amp;L by Month'!$R$111,'16-17 P&amp;L by Month'!$R$112,'16-17 P&amp;L by Month'!$R$113,'16-17 P&amp;L by Month'!$G$114,'16-17 P&amp;L by Month'!$H$114,'16-17 P&amp;L by Month'!$I$114,'16-17 P&amp;L by Month'!$J$114,'16-17 P&amp;L by Month'!$K$114,'16-17 P&amp;L by Month'!$L$114,'16-17 P&amp;L by Month'!$M$114,'16-17 P&amp;L by Month'!$N$114,'16-17 P&amp;L by Month'!$O$114,'16-17 P&amp;L by Month'!$P$114,'16-17 P&amp;L by Month'!$Q$114</definedName>
    <definedName name="QB_FORMULA_2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2" localSheetId="1" hidden="1">'09.21 P&amp;L Expanded'!#REF!,'09.21 P&amp;L Expanded'!#REF!,'09.21 P&amp;L Expanded'!$I$24,'09.21 P&amp;L Expanded'!#REF!,'09.21 P&amp;L Expanded'!$I$25,'09.21 P&amp;L Expanded'!#REF!,'09.21 P&amp;L Expanded'!$I$26,'09.21 P&amp;L Expanded'!#REF!,'09.21 P&amp;L Expanded'!$G$27,'09.21 P&amp;L Expanded'!$H$27,'09.21 P&amp;L Expanded'!$I$27,'09.21 P&amp;L Expanded'!#REF!,'09.21 P&amp;L Expanded'!#REF!,'09.21 P&amp;L Expanded'!#REF!,'09.21 P&amp;L Expanded'!#REF!,'09.21 P&amp;L Expanded'!$I$29</definedName>
    <definedName name="QB_FORMULA_2" localSheetId="13" hidden="1">'16-17 P&amp;L by Month'!$J$29,'16-17 P&amp;L by Month'!$J$30,'16-17 P&amp;L by Month'!$G$31,'16-17 P&amp;L by Month'!$H$31,'16-17 P&amp;L by Month'!$I$31,'16-17 P&amp;L by Month'!$J$31,'16-17 P&amp;L by Month'!$G$32,'16-17 P&amp;L by Month'!$H$32,'16-17 P&amp;L by Month'!$I$32,'16-17 P&amp;L by Month'!$J$32,'16-17 P&amp;L by Month'!$J$35,'16-17 P&amp;L by Month'!$J$36,'16-17 P&amp;L by Month'!$J$37,'16-17 P&amp;L by Month'!$J$38,'16-17 P&amp;L by Month'!$J$39,'16-17 P&amp;L by Month'!$J$41</definedName>
    <definedName name="QB_FORMULA_2" localSheetId="12" hidden="1">'17-18 P&amp;L by Month'!$K$24,'17-18 P&amp;L by Month'!$K$26,'17-18 P&amp;L by Month'!$K$27,'17-18 P&amp;L by Month'!$K$28,'17-18 P&amp;L by Month'!$K$29,'17-18 P&amp;L by Month'!$G$30,'17-18 P&amp;L by Month'!$H$30,'17-18 P&amp;L by Month'!$I$30,'17-18 P&amp;L by Month'!$J$30,'17-18 P&amp;L by Month'!$K$30,'17-18 P&amp;L by Month'!$G$31,'17-18 P&amp;L by Month'!$H$31,'17-18 P&amp;L by Month'!$I$31,'17-18 P&amp;L by Month'!$J$31,'17-18 P&amp;L by Month'!$K$31,'17-18 P&amp;L by Month'!$K$34</definedName>
    <definedName name="QB_FORMULA_2" localSheetId="11" hidden="1">'18-19 P&amp;L by Month'!#REF!,'18-19 P&amp;L by Month'!#REF!,'18-19 P&amp;L by Month'!#REF!,'18-19 P&amp;L by Month'!#REF!,'18-19 P&amp;L by Month'!#REF!,'18-19 P&amp;L by Month'!$G$31,'18-19 P&amp;L by Month'!#REF!,'18-19 P&amp;L by Month'!#REF!,'18-19 P&amp;L by Month'!#REF!,'18-19 P&amp;L by Month'!#REF!,'18-19 P&amp;L by Month'!$G$32,'18-19 P&amp;L by Month'!#REF!,'18-19 P&amp;L by Month'!#REF!,'18-19 P&amp;L by Month'!#REF!,'18-19 P&amp;L by Month'!#REF!,'18-19 P&amp;L by Month'!#REF!</definedName>
    <definedName name="QB_FORMULA_2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2" localSheetId="9" hidden="1">'20-21 Budget by Month'!$O$18,'20-21 Budget by Month'!$P$18,'20-21 Budget by Month'!$Q$18,'20-21 Budget by Month'!$R$18,'20-21 Budget by Month'!$S$18,'20-21 Budget by Month'!$S$20,'20-21 Budget by Month'!$S$21,'20-21 Budget by Month'!$G$22,'20-21 Budget by Month'!$H$22,'20-21 Budget by Month'!$I$22,'20-21 Budget by Month'!$J$22,'20-21 Budget by Month'!$K$22,'20-21 Budget by Month'!$L$22,'20-21 Budget by Month'!$M$22,'20-21 Budget by Month'!$N$22,'20-21 Budget by Month'!$O$22</definedName>
    <definedName name="QB_FORMULA_2" localSheetId="0" hidden="1">Tracking!#REF!,Tracking!#REF!,Tracking!#REF!,Tracking!#REF!,Tracking!#REF!,Tracking!#REF!,Tracking!#REF!,Tracking!#REF!,Tracking!#REF!,Tracking!#REF!,Tracking!#REF!,Tracking!#REF!,Tracking!#REF!,Tracking!#REF!,Tracking!#REF!,Tracking!#REF!</definedName>
    <definedName name="QB_FORMULA_2_1" localSheetId="1" hidden="1">'09.21 P&amp;L Expanded'!#REF!,'09.21 P&amp;L Expanded'!#REF!,'09.21 P&amp;L Expanded'!$I$24,'09.21 P&amp;L Expanded'!#REF!,'09.21 P&amp;L Expanded'!$I$25,'09.21 P&amp;L Expanded'!#REF!,'09.21 P&amp;L Expanded'!$I$26,'09.21 P&amp;L Expanded'!#REF!,'09.21 P&amp;L Expanded'!$G$27,'09.21 P&amp;L Expanded'!$H$27,'09.21 P&amp;L Expanded'!$I$27,'09.21 P&amp;L Expanded'!#REF!,'09.21 P&amp;L Expanded'!#REF!,'09.21 P&amp;L Expanded'!#REF!,'09.21 P&amp;L Expanded'!#REF!,'09.21 P&amp;L Expanded'!$I$28</definedName>
    <definedName name="QB_FORMULA_2_1" localSheetId="13" hidden="1">'16-17 P&amp;L by Month'!$J$25,'16-17 P&amp;L by Month'!$K$25,'16-17 P&amp;L by Month'!$K$27,'16-17 P&amp;L by Month'!$K$28,'16-17 P&amp;L by Month'!$K$29,'16-17 P&amp;L by Month'!$K$30,'16-17 P&amp;L by Month'!$K$31,'16-17 P&amp;L by Month'!$G$32,'16-17 P&amp;L by Month'!$H$32,'16-17 P&amp;L by Month'!$I$32,'16-17 P&amp;L by Month'!$J$32,'16-17 P&amp;L by Month'!$K$32,'16-17 P&amp;L by Month'!$G$33,'16-17 P&amp;L by Month'!$H$33,'16-17 P&amp;L by Month'!$I$33,'16-17 P&amp;L by Month'!$J$33</definedName>
    <definedName name="QB_FORMULA_2_1" localSheetId="12" hidden="1">'17-18 P&amp;L by Month'!$L$25,'17-18 P&amp;L by Month'!$L$26,'17-18 P&amp;L by Month'!$L$27,'17-18 P&amp;L by Month'!$G$28,'17-18 P&amp;L by Month'!$H$28,'17-18 P&amp;L by Month'!$I$28,'17-18 P&amp;L by Month'!$J$28,'17-18 P&amp;L by Month'!$K$28,'17-18 P&amp;L by Month'!$L$28,'17-18 P&amp;L by Month'!$G$29,'17-18 P&amp;L by Month'!$H$29,'17-18 P&amp;L by Month'!$I$29,'17-18 P&amp;L by Month'!$J$29,'17-18 P&amp;L by Month'!$K$29,'17-18 P&amp;L by Month'!$L$29,'17-18 P&amp;L by Month'!$L$32</definedName>
    <definedName name="QB_FORMULA_2_1" localSheetId="11" hidden="1">'18-19 P&amp;L by Month'!#REF!,'18-19 P&amp;L by Month'!#REF!,'18-19 P&amp;L by Month'!#REF!,'18-19 P&amp;L by Month'!$G$29,'18-19 P&amp;L by Month'!#REF!,'18-19 P&amp;L by Month'!#REF!,'18-19 P&amp;L by Month'!#REF!,'18-19 P&amp;L by Month'!#REF!,'18-19 P&amp;L by Month'!#REF!,'18-19 P&amp;L by Month'!$G$30,'18-19 P&amp;L by Month'!#REF!,'18-19 P&amp;L by Month'!#REF!,'18-19 P&amp;L by Month'!#REF!,'18-19 P&amp;L by Month'!#REF!,'18-19 P&amp;L by Month'!#REF!,'18-19 P&amp;L by Month'!#REF!</definedName>
    <definedName name="QB_FORMULA_2_1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2_1" localSheetId="9" hidden="1">'20-21 Budget by Month'!$O$18,'20-21 Budget by Month'!$P$18,'20-21 Budget by Month'!$Q$18,'20-21 Budget by Month'!$R$18,'20-21 Budget by Month'!$S$18,'20-21 Budget by Month'!$S$20,'20-21 Budget by Month'!$S$21,'20-21 Budget by Month'!$S$22,'20-21 Budget by Month'!$S$23,'20-21 Budget by Month'!$S$24,'20-21 Budget by Month'!$G$25,'20-21 Budget by Month'!$H$25,'20-21 Budget by Month'!$I$25,'20-21 Budget by Month'!$J$25,'20-21 Budget by Month'!$K$25,'20-21 Budget by Month'!$L$25</definedName>
    <definedName name="QB_FORMULA_2_2" localSheetId="13" hidden="1">'16-17 P&amp;L by Month'!$G$25,'16-17 P&amp;L by Month'!$H$25,'16-17 P&amp;L by Month'!$I$25,'16-17 P&amp;L by Month'!$J$25,'16-17 P&amp;L by Month'!$K$25,'16-17 P&amp;L by Month'!$L$25,'16-17 P&amp;L by Month'!$L$27,'16-17 P&amp;L by Month'!$L$28,'16-17 P&amp;L by Month'!$L$29,'16-17 P&amp;L by Month'!$L$30,'16-17 P&amp;L by Month'!$L$31,'16-17 P&amp;L by Month'!$G$32,'16-17 P&amp;L by Month'!$H$32,'16-17 P&amp;L by Month'!$I$32,'16-17 P&amp;L by Month'!$J$32,'16-17 P&amp;L by Month'!$K$32</definedName>
    <definedName name="QB_FORMULA_2_3" localSheetId="13" hidden="1">'16-17 P&amp;L by Month'!$L$22,'16-17 P&amp;L by Month'!$M$22,'16-17 P&amp;L by Month'!$M$24,'16-17 P&amp;L by Month'!$G$25,'16-17 P&amp;L by Month'!$H$25,'16-17 P&amp;L by Month'!$I$25,'16-17 P&amp;L by Month'!$J$25,'16-17 P&amp;L by Month'!$K$25,'16-17 P&amp;L by Month'!$L$25,'16-17 P&amp;L by Month'!$M$25,'16-17 P&amp;L by Month'!$M$27,'16-17 P&amp;L by Month'!$M$28,'16-17 P&amp;L by Month'!$M$29,'16-17 P&amp;L by Month'!$M$30,'16-17 P&amp;L by Month'!$M$31,'16-17 P&amp;L by Month'!$G$32</definedName>
    <definedName name="QB_FORMULA_2_4" localSheetId="13" hidden="1">'16-17 P&amp;L by Month'!$J$22,'16-17 P&amp;L by Month'!$K$22,'16-17 P&amp;L by Month'!$L$22,'16-17 P&amp;L by Month'!$M$22,'16-17 P&amp;L by Month'!$N$22,'16-17 P&amp;L by Month'!$N$24,'16-17 P&amp;L by Month'!$G$25,'16-17 P&amp;L by Month'!$H$25,'16-17 P&amp;L by Month'!$I$25,'16-17 P&amp;L by Month'!$J$25,'16-17 P&amp;L by Month'!$K$25,'16-17 P&amp;L by Month'!$L$25,'16-17 P&amp;L by Month'!$M$25,'16-17 P&amp;L by Month'!$N$25,'16-17 P&amp;L by Month'!$N$27,'16-17 P&amp;L by Month'!$N$28</definedName>
    <definedName name="QB_FORMULA_2_5" localSheetId="13" hidden="1">'16-17 P&amp;L by Month'!$H$22,'16-17 P&amp;L by Month'!$I$22,'16-17 P&amp;L by Month'!$J$22,'16-17 P&amp;L by Month'!$K$22,'16-17 P&amp;L by Month'!$L$22,'16-17 P&amp;L by Month'!$M$22,'16-17 P&amp;L by Month'!$N$22,'16-17 P&amp;L by Month'!$O$22,'16-17 P&amp;L by Month'!$O$24,'16-17 P&amp;L by Month'!$G$25,'16-17 P&amp;L by Month'!$H$25,'16-17 P&amp;L by Month'!$I$25,'16-17 P&amp;L by Month'!$J$25,'16-17 P&amp;L by Month'!$K$25,'16-17 P&amp;L by Month'!$L$25,'16-17 P&amp;L by Month'!$M$25</definedName>
    <definedName name="QB_FORMULA_20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20" localSheetId="1" hidden="1">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</definedName>
    <definedName name="QB_FORMULA_20" localSheetId="13" hidden="1">'16-17 P&amp;L by Month'!$N$150,'16-17 P&amp;L by Month'!$N$151,'16-17 P&amp;L by Month'!$G$152,'16-17 P&amp;L by Month'!$H$152,'16-17 P&amp;L by Month'!$I$152,'16-17 P&amp;L by Month'!$J$152,'16-17 P&amp;L by Month'!$K$152,'16-17 P&amp;L by Month'!$L$152,'16-17 P&amp;L by Month'!$M$152,'16-17 P&amp;L by Month'!$N$152,'16-17 P&amp;L by Month'!$G$153,'16-17 P&amp;L by Month'!$H$153,'16-17 P&amp;L by Month'!$I$153,'16-17 P&amp;L by Month'!$J$153,'16-17 P&amp;L by Month'!$K$153,'16-17 P&amp;L by Month'!$L$153</definedName>
    <definedName name="QB_FORMULA_20" localSheetId="9" hidden="1">'20-21 Budget by Month'!$H$113,'20-21 Budget by Month'!$I$113,'20-21 Budget by Month'!$J$113,'20-21 Budget by Month'!$K$113,'20-21 Budget by Month'!$L$113,'20-21 Budget by Month'!$M$113,'20-21 Budget by Month'!$N$113,'20-21 Budget by Month'!$O$113,'20-21 Budget by Month'!$P$113,'20-21 Budget by Month'!$Q$113,'20-21 Budget by Month'!$R$113,'20-21 Budget by Month'!$S$113,'20-21 Budget by Month'!$S$115,'20-21 Budget by Month'!$S$116,'20-21 Budget by Month'!$S$117,'20-21 Budget by Month'!$S$118</definedName>
    <definedName name="QB_FORMULA_20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20_1" localSheetId="1" hidden="1">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</definedName>
    <definedName name="QB_FORMULA_20_1" localSheetId="13" hidden="1">'16-17 P&amp;L by Month'!$N$143,'16-17 P&amp;L by Month'!$O$143,'16-17 P&amp;L by Month'!$O$145,'16-17 P&amp;L by Month'!$G$146,'16-17 P&amp;L by Month'!$H$146,'16-17 P&amp;L by Month'!$I$146,'16-17 P&amp;L by Month'!$J$146,'16-17 P&amp;L by Month'!$K$146,'16-17 P&amp;L by Month'!$L$146,'16-17 P&amp;L by Month'!$M$146,'16-17 P&amp;L by Month'!$N$146,'16-17 P&amp;L by Month'!$O$146,'16-17 P&amp;L by Month'!$G$147,'16-17 P&amp;L by Month'!$H$147,'16-17 P&amp;L by Month'!$I$147,'16-17 P&amp;L by Month'!$J$147</definedName>
    <definedName name="QB_FORMULA_20_1" localSheetId="9" hidden="1">'20-21 Budget by Month'!$R$115,'20-21 Budget by Month'!$S$115,'20-21 Budget by Month'!$G$116,'20-21 Budget by Month'!$H$116,'20-21 Budget by Month'!$I$116,'20-21 Budget by Month'!$J$116,'20-21 Budget by Month'!$K$116,'20-21 Budget by Month'!$L$116,'20-21 Budget by Month'!$M$116,'20-21 Budget by Month'!$N$116,'20-21 Budget by Month'!$O$116,'20-21 Budget by Month'!$P$116,'20-21 Budget by Month'!$Q$116,'20-21 Budget by Month'!$R$116,'20-21 Budget by Month'!$S$116,'20-21 Budget by Month'!$S$118</definedName>
    <definedName name="QB_FORMULA_20_2" localSheetId="13" hidden="1">'16-17 P&amp;L by Month'!$J$138,'16-17 P&amp;L by Month'!$K$138,'16-17 P&amp;L by Month'!$L$138,'16-17 P&amp;L by Month'!$M$138,'16-17 P&amp;L by Month'!$N$138,'16-17 P&amp;L by Month'!$O$138,'16-17 P&amp;L by Month'!$P$138,'16-17 P&amp;L by Month'!$P$140,'16-17 P&amp;L by Month'!$P$141,'16-17 P&amp;L by Month'!$G$142,'16-17 P&amp;L by Month'!$H$142,'16-17 P&amp;L by Month'!$I$142,'16-17 P&amp;L by Month'!$J$142,'16-17 P&amp;L by Month'!$K$142,'16-17 P&amp;L by Month'!$L$142,'16-17 P&amp;L by Month'!$M$142</definedName>
    <definedName name="QB_FORMULA_20_3" localSheetId="13" hidden="1">'16-17 P&amp;L by Month'!$Q$127,'16-17 P&amp;L by Month'!$Q$128,'16-17 P&amp;L by Month'!$Q$129,'16-17 P&amp;L by Month'!$Q$130,'16-17 P&amp;L by Month'!$G$131,'16-17 P&amp;L by Month'!$H$131,'16-17 P&amp;L by Month'!$I$131,'16-17 P&amp;L by Month'!$J$131,'16-17 P&amp;L by Month'!$K$131,'16-17 P&amp;L by Month'!$L$131,'16-17 P&amp;L by Month'!$M$131,'16-17 P&amp;L by Month'!$N$131,'16-17 P&amp;L by Month'!$O$131,'16-17 P&amp;L by Month'!$P$131,'16-17 P&amp;L by Month'!$Q$131,'16-17 P&amp;L by Month'!$Q$133</definedName>
    <definedName name="QB_FORMULA_20_4" localSheetId="13" hidden="1">'16-17 P&amp;L by Month'!$R$114,'16-17 P&amp;L by Month'!$R$116,'16-17 P&amp;L by Month'!$R$117,'16-17 P&amp;L by Month'!$R$118,'16-17 P&amp;L by Month'!$R$119,'16-17 P&amp;L by Month'!$R$120,'16-17 P&amp;L by Month'!$R$121,'16-17 P&amp;L by Month'!$R$122,'16-17 P&amp;L by Month'!$R$123,'16-17 P&amp;L by Month'!$R$124,'16-17 P&amp;L by Month'!$R$125,'16-17 P&amp;L by Month'!$R$126,'16-17 P&amp;L by Month'!$R$127,'16-17 P&amp;L by Month'!$G$128,'16-17 P&amp;L by Month'!$H$128,'16-17 P&amp;L by Month'!$I$128</definedName>
    <definedName name="QB_FORMULA_20_5" localSheetId="13" hidden="1">'16-17 P&amp;L by Month'!$O$108,'16-17 P&amp;L by Month'!$P$108,'16-17 P&amp;L by Month'!$Q$108,'16-17 P&amp;L by Month'!$R$108,'16-17 P&amp;L by Month'!$S$108,'16-17 P&amp;L by Month'!$S$110,'16-17 P&amp;L by Month'!$S$111,'16-17 P&amp;L by Month'!$S$112,'16-17 P&amp;L by Month'!$S$113,'16-17 P&amp;L by Month'!$G$114,'16-17 P&amp;L by Month'!$H$114,'16-17 P&amp;L by Month'!$I$114,'16-17 P&amp;L by Month'!$J$114,'16-17 P&amp;L by Month'!$K$114,'16-17 P&amp;L by Month'!$L$114,'16-17 P&amp;L by Month'!$M$114</definedName>
    <definedName name="QB_FORMULA_2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21" localSheetId="1" hidden="1">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</definedName>
    <definedName name="QB_FORMULA_21" localSheetId="13" hidden="1">'16-17 P&amp;L by Month'!$M$153,'16-17 P&amp;L by Month'!$N$153,'16-17 P&amp;L by Month'!$G$154,'16-17 P&amp;L by Month'!$H$154,'16-17 P&amp;L by Month'!$I$154,'16-17 P&amp;L by Month'!$J$154,'16-17 P&amp;L by Month'!$K$154,'16-17 P&amp;L by Month'!$L$154,'16-17 P&amp;L by Month'!$M$154,'16-17 P&amp;L by Month'!$N$154</definedName>
    <definedName name="QB_FORMULA_21" localSheetId="9" hidden="1">'20-21 Budget by Month'!$S$119,'20-21 Budget by Month'!$S$120,'20-21 Budget by Month'!$S$121,'20-21 Budget by Month'!$S$122,'20-21 Budget by Month'!$S$123,'20-21 Budget by Month'!$S$124,'20-21 Budget by Month'!$S$125,'20-21 Budget by Month'!$S$126,'20-21 Budget by Month'!$G$127,'20-21 Budget by Month'!$H$127,'20-21 Budget by Month'!$I$127,'20-21 Budget by Month'!$J$127,'20-21 Budget by Month'!$K$127,'20-21 Budget by Month'!$L$127,'20-21 Budget by Month'!$M$127,'20-21 Budget by Month'!$N$127</definedName>
    <definedName name="QB_FORMULA_21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21_1" localSheetId="1" hidden="1">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</definedName>
    <definedName name="QB_FORMULA_21_1" localSheetId="13" hidden="1">'16-17 P&amp;L by Month'!$K$147,'16-17 P&amp;L by Month'!$L$147,'16-17 P&amp;L by Month'!$M$147,'16-17 P&amp;L by Month'!$N$147,'16-17 P&amp;L by Month'!$O$147,'16-17 P&amp;L by Month'!$G$148,'16-17 P&amp;L by Month'!$H$148,'16-17 P&amp;L by Month'!$I$148,'16-17 P&amp;L by Month'!$J$148,'16-17 P&amp;L by Month'!$K$148,'16-17 P&amp;L by Month'!$L$148,'16-17 P&amp;L by Month'!$M$148,'16-17 P&amp;L by Month'!$N$148,'16-17 P&amp;L by Month'!$O$148,'16-17 P&amp;L by Month'!$O$151,'16-17 P&amp;L by Month'!$O$152</definedName>
    <definedName name="QB_FORMULA_21_1" localSheetId="9" hidden="1">'20-21 Budget by Month'!$S$119,'20-21 Budget by Month'!$S$120,'20-21 Budget by Month'!$S$121,'20-21 Budget by Month'!$G$122,'20-21 Budget by Month'!$H$122,'20-21 Budget by Month'!$I$122,'20-21 Budget by Month'!$J$122,'20-21 Budget by Month'!$K$122,'20-21 Budget by Month'!$L$122,'20-21 Budget by Month'!$M$122,'20-21 Budget by Month'!$N$122,'20-21 Budget by Month'!$O$122,'20-21 Budget by Month'!$P$122,'20-21 Budget by Month'!$Q$122,'20-21 Budget by Month'!$R$122,'20-21 Budget by Month'!$S$122</definedName>
    <definedName name="QB_FORMULA_21_2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21_2" localSheetId="13" hidden="1">'16-17 P&amp;L by Month'!$N$142,'16-17 P&amp;L by Month'!$O$142,'16-17 P&amp;L by Month'!$P$142,'16-17 P&amp;L by Month'!$P$144,'16-17 P&amp;L by Month'!$G$145,'16-17 P&amp;L by Month'!$H$145,'16-17 P&amp;L by Month'!$I$145,'16-17 P&amp;L by Month'!$J$145,'16-17 P&amp;L by Month'!$K$145,'16-17 P&amp;L by Month'!$L$145,'16-17 P&amp;L by Month'!$M$145,'16-17 P&amp;L by Month'!$N$145,'16-17 P&amp;L by Month'!$O$145,'16-17 P&amp;L by Month'!$P$145,'16-17 P&amp;L by Month'!$P$147,'16-17 P&amp;L by Month'!$G$148</definedName>
    <definedName name="QB_FORMULA_21_3" localSheetId="13" hidden="1">'16-17 P&amp;L by Month'!$Q$134,'16-17 P&amp;L by Month'!$Q$135,'16-17 P&amp;L by Month'!$Q$136,'16-17 P&amp;L by Month'!$Q$137,'16-17 P&amp;L by Month'!$G$138,'16-17 P&amp;L by Month'!$H$138,'16-17 P&amp;L by Month'!$I$138,'16-17 P&amp;L by Month'!$J$138,'16-17 P&amp;L by Month'!$K$138,'16-17 P&amp;L by Month'!$L$138,'16-17 P&amp;L by Month'!$M$138,'16-17 P&amp;L by Month'!$N$138,'16-17 P&amp;L by Month'!$O$138,'16-17 P&amp;L by Month'!$P$138,'16-17 P&amp;L by Month'!$Q$138,'16-17 P&amp;L by Month'!$Q$140</definedName>
    <definedName name="QB_FORMULA_21_4" localSheetId="13" hidden="1">'16-17 P&amp;L by Month'!$J$128,'16-17 P&amp;L by Month'!$K$128,'16-17 P&amp;L by Month'!$L$128,'16-17 P&amp;L by Month'!$M$128,'16-17 P&amp;L by Month'!$N$128,'16-17 P&amp;L by Month'!$O$128,'16-17 P&amp;L by Month'!$P$128,'16-17 P&amp;L by Month'!$Q$128,'16-17 P&amp;L by Month'!$R$128,'16-17 P&amp;L by Month'!$R$130,'16-17 P&amp;L by Month'!$R$131,'16-17 P&amp;L by Month'!$R$132,'16-17 P&amp;L by Month'!$R$133,'16-17 P&amp;L by Month'!$R$134,'16-17 P&amp;L by Month'!$G$135,'16-17 P&amp;L by Month'!$H$135</definedName>
    <definedName name="QB_FORMULA_21_5" localSheetId="13" hidden="1">'16-17 P&amp;L by Month'!$N$114,'16-17 P&amp;L by Month'!$O$114,'16-17 P&amp;L by Month'!$P$114,'16-17 P&amp;L by Month'!$Q$114,'16-17 P&amp;L by Month'!$R$114,'16-17 P&amp;L by Month'!$S$114,'16-17 P&amp;L by Month'!$S$116,'16-17 P&amp;L by Month'!$S$117,'16-17 P&amp;L by Month'!$S$118,'16-17 P&amp;L by Month'!$S$119,'16-17 P&amp;L by Month'!$S$120,'16-17 P&amp;L by Month'!$S$121,'16-17 P&amp;L by Month'!$S$122,'16-17 P&amp;L by Month'!$S$123,'16-17 P&amp;L by Month'!$S$124,'16-17 P&amp;L by Month'!$S$125</definedName>
    <definedName name="QB_FORMULA_22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22" localSheetId="1" hidden="1">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</definedName>
    <definedName name="QB_FORMULA_22" localSheetId="13" hidden="1">'16-17 P&amp;L by Month'!$G$153,'16-17 P&amp;L by Month'!$H$153,'16-17 P&amp;L by Month'!$I$153,'16-17 P&amp;L by Month'!$J$153,'16-17 P&amp;L by Month'!$K$153,'16-17 P&amp;L by Month'!$L$153,'16-17 P&amp;L by Month'!$M$153,'16-17 P&amp;L by Month'!$N$153,'16-17 P&amp;L by Month'!$O$153,'16-17 P&amp;L by Month'!$G$154,'16-17 P&amp;L by Month'!$H$154,'16-17 P&amp;L by Month'!$I$154,'16-17 P&amp;L by Month'!$J$154,'16-17 P&amp;L by Month'!$K$154,'16-17 P&amp;L by Month'!$L$154,'16-17 P&amp;L by Month'!$M$154</definedName>
    <definedName name="QB_FORMULA_22" localSheetId="9" hidden="1">'20-21 Budget by Month'!$O$127,'20-21 Budget by Month'!$P$127,'20-21 Budget by Month'!$Q$127,'20-21 Budget by Month'!$R$127,'20-21 Budget by Month'!$S$127,'20-21 Budget by Month'!$S$129,'20-21 Budget by Month'!$S$130,'20-21 Budget by Month'!$S$131,'20-21 Budget by Month'!$S$132,'20-21 Budget by Month'!$S$133,'20-21 Budget by Month'!$G$134,'20-21 Budget by Month'!$H$134,'20-21 Budget by Month'!$I$134,'20-21 Budget by Month'!$J$134,'20-21 Budget by Month'!$K$134,'20-21 Budget by Month'!$L$134</definedName>
    <definedName name="QB_FORMULA_22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22_1" localSheetId="1" hidden="1">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</definedName>
    <definedName name="QB_FORMULA_22_1" localSheetId="13" hidden="1">'16-17 P&amp;L by Month'!$H$148,'16-17 P&amp;L by Month'!$I$148,'16-17 P&amp;L by Month'!$J$148,'16-17 P&amp;L by Month'!$K$148,'16-17 P&amp;L by Month'!$L$148,'16-17 P&amp;L by Month'!$M$148,'16-17 P&amp;L by Month'!$N$148,'16-17 P&amp;L by Month'!$O$148,'16-17 P&amp;L by Month'!$P$148,'16-17 P&amp;L by Month'!$G$149,'16-17 P&amp;L by Month'!$H$149,'16-17 P&amp;L by Month'!$I$149,'16-17 P&amp;L by Month'!$J$149,'16-17 P&amp;L by Month'!$K$149,'16-17 P&amp;L by Month'!$L$149,'16-17 P&amp;L by Month'!$M$149</definedName>
    <definedName name="QB_FORMULA_22_1" localSheetId="9" hidden="1">'20-21 Budget by Month'!$S$124,'20-21 Budget by Month'!$S$125,'20-21 Budget by Month'!$S$126,'20-21 Budget by Month'!$S$127,'20-21 Budget by Month'!$S$128,'20-21 Budget by Month'!$S$129,'20-21 Budget by Month'!$S$130,'20-21 Budget by Month'!$S$131,'20-21 Budget by Month'!$S$132,'20-21 Budget by Month'!$S$133,'20-21 Budget by Month'!$S$134,'20-21 Budget by Month'!$S$135,'20-21 Budget by Month'!$S$136,'20-21 Budget by Month'!$G$137,'20-21 Budget by Month'!$H$137,'20-21 Budget by Month'!$I$137</definedName>
    <definedName name="QB_FORMULA_22_2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22_2" localSheetId="13" hidden="1">'16-17 P&amp;L by Month'!$Q$141,'16-17 P&amp;L by Month'!$G$142,'16-17 P&amp;L by Month'!$H$142,'16-17 P&amp;L by Month'!$I$142,'16-17 P&amp;L by Month'!$J$142,'16-17 P&amp;L by Month'!$K$142,'16-17 P&amp;L by Month'!$L$142,'16-17 P&amp;L by Month'!$M$142,'16-17 P&amp;L by Month'!$N$142,'16-17 P&amp;L by Month'!$O$142,'16-17 P&amp;L by Month'!$P$142,'16-17 P&amp;L by Month'!$Q$142,'16-17 P&amp;L by Month'!$Q$144,'16-17 P&amp;L by Month'!$G$145,'16-17 P&amp;L by Month'!$H$145,'16-17 P&amp;L by Month'!$I$145</definedName>
    <definedName name="QB_FORMULA_22_3" localSheetId="13" hidden="1">'16-17 P&amp;L by Month'!$I$135,'16-17 P&amp;L by Month'!$J$135,'16-17 P&amp;L by Month'!$K$135,'16-17 P&amp;L by Month'!$L$135,'16-17 P&amp;L by Month'!$M$135,'16-17 P&amp;L by Month'!$N$135,'16-17 P&amp;L by Month'!$O$135,'16-17 P&amp;L by Month'!$P$135,'16-17 P&amp;L by Month'!$Q$135,'16-17 P&amp;L by Month'!$R$135,'16-17 P&amp;L by Month'!$R$137,'16-17 P&amp;L by Month'!$R$138,'16-17 P&amp;L by Month'!$R$139,'16-17 P&amp;L by Month'!$R$140,'16-17 P&amp;L by Month'!$R$141,'16-17 P&amp;L by Month'!$G$142</definedName>
    <definedName name="QB_FORMULA_22_4" localSheetId="13" hidden="1">'16-17 P&amp;L by Month'!$S$126,'16-17 P&amp;L by Month'!$S$127,'16-17 P&amp;L by Month'!$G$128,'16-17 P&amp;L by Month'!$H$128,'16-17 P&amp;L by Month'!$I$128,'16-17 P&amp;L by Month'!$J$128,'16-17 P&amp;L by Month'!$K$128,'16-17 P&amp;L by Month'!$L$128,'16-17 P&amp;L by Month'!$M$128,'16-17 P&amp;L by Month'!$N$128,'16-17 P&amp;L by Month'!$O$128,'16-17 P&amp;L by Month'!$P$128,'16-17 P&amp;L by Month'!$Q$128,'16-17 P&amp;L by Month'!$R$128,'16-17 P&amp;L by Month'!$S$128,'16-17 P&amp;L by Month'!$S$130</definedName>
    <definedName name="QB_FORMULA_23" localSheetId="6" hidden="1">'09.21 General Ledger'!#REF!,'09.21 General Ledger'!#REF!,'09.21 General Ledger'!$M$14,'09.21 General Ledger'!$M$15,'09.21 General Ledger'!$M$16,'09.21 General Ledger'!$M$17,'09.21 General Ledger'!$M$18,'09.21 General Ledger'!$M$19,'09.21 General Ledger'!$M$20,'09.21 General Ledger'!$M$21,'09.21 General Ledger'!$M$22,'09.21 General Ledger'!$M$23,'09.21 General Ledger'!$L$24,'09.21 General Ledger'!$M$24,'09.21 General Ledger'!$M$26,'09.21 General Ledger'!$M$27</definedName>
    <definedName name="QB_FORMULA_23" localSheetId="1" hidden="1">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</definedName>
    <definedName name="QB_FORMULA_23" localSheetId="13" hidden="1">'16-17 P&amp;L by Month'!$N$154,'16-17 P&amp;L by Month'!$O$154,'16-17 P&amp;L by Month'!$G$155,'16-17 P&amp;L by Month'!$H$155,'16-17 P&amp;L by Month'!$I$155,'16-17 P&amp;L by Month'!$J$155,'16-17 P&amp;L by Month'!$K$155,'16-17 P&amp;L by Month'!$L$155,'16-17 P&amp;L by Month'!$M$155,'16-17 P&amp;L by Month'!$N$155,'16-17 P&amp;L by Month'!$O$155</definedName>
    <definedName name="QB_FORMULA_23" localSheetId="9" hidden="1">'20-21 Budget by Month'!$M$134,'20-21 Budget by Month'!$N$134,'20-21 Budget by Month'!$O$134,'20-21 Budget by Month'!$P$134,'20-21 Budget by Month'!$Q$134,'20-21 Budget by Month'!$R$134,'20-21 Budget by Month'!$S$134,'20-21 Budget by Month'!$S$136,'20-21 Budget by Month'!$S$137,'20-21 Budget by Month'!$S$138,'20-21 Budget by Month'!$S$139,'20-21 Budget by Month'!$S$140,'20-21 Budget by Month'!$G$141,'20-21 Budget by Month'!$H$141,'20-21 Budget by Month'!$I$141,'20-21 Budget by Month'!$J$141</definedName>
    <definedName name="QB_FORMULA_23_1" localSheetId="6" hidden="1">'09.21 General Ledger'!#REF!,'09.21 General Ledger'!#REF!,'09.21 General Ledger'!$M$14,'09.21 General Ledger'!$M$15,'09.21 General Ledger'!$M$16,'09.21 General Ledger'!$M$17,'09.21 General Ledger'!$M$18,'09.21 General Ledger'!$M$19,'09.21 General Ledger'!$M$20,'09.21 General Ledger'!$M$21,'09.21 General Ledger'!$M$22,'09.21 General Ledger'!$M$23,'09.21 General Ledger'!$M$24,'09.21 General Ledger'!$M$25,'09.21 General Ledger'!$L$26,'09.21 General Ledger'!$M$26</definedName>
    <definedName name="QB_FORMULA_23_1" localSheetId="1" hidden="1">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</definedName>
    <definedName name="QB_FORMULA_23_1" localSheetId="13" hidden="1">'16-17 P&amp;L by Month'!$N$149,'16-17 P&amp;L by Month'!$O$149,'16-17 P&amp;L by Month'!$P$149,'16-17 P&amp;L by Month'!$G$150,'16-17 P&amp;L by Month'!$H$150,'16-17 P&amp;L by Month'!$I$150,'16-17 P&amp;L by Month'!$J$150,'16-17 P&amp;L by Month'!$K$150,'16-17 P&amp;L by Month'!$L$150,'16-17 P&amp;L by Month'!$M$150,'16-17 P&amp;L by Month'!$N$150,'16-17 P&amp;L by Month'!$O$150,'16-17 P&amp;L by Month'!$P$150,'16-17 P&amp;L by Month'!$P$153,'16-17 P&amp;L by Month'!$P$154,'16-17 P&amp;L by Month'!$G$155</definedName>
    <definedName name="QB_FORMULA_23_1" localSheetId="9" hidden="1">'20-21 Budget by Month'!$J$137,'20-21 Budget by Month'!$K$137,'20-21 Budget by Month'!$L$137,'20-21 Budget by Month'!$M$137,'20-21 Budget by Month'!$N$137,'20-21 Budget by Month'!$O$137,'20-21 Budget by Month'!$P$137,'20-21 Budget by Month'!$Q$137,'20-21 Budget by Month'!$R$137,'20-21 Budget by Month'!$S$137,'20-21 Budget by Month'!$S$139,'20-21 Budget by Month'!$S$140,'20-21 Budget by Month'!$S$141,'20-21 Budget by Month'!$S$142,'20-21 Budget by Month'!$S$143,'20-21 Budget by Month'!$G$144</definedName>
    <definedName name="QB_FORMULA_23_2" localSheetId="6" hidden="1">'09.21 General Ledger'!#REF!,'09.21 General Ledger'!#REF!,'09.21 General Ledger'!#REF!,'09.21 General Ledger'!$M$14,'09.21 General Ledger'!$L$15,'09.21 General Ledger'!$M$15,'09.21 General Ledger'!$M$17,'09.21 General Ledger'!$M$18,'09.21 General Ledger'!$M$19,'09.21 General Ledger'!$M$20,'09.21 General Ledger'!$M$21,'09.21 General Ledger'!$M$22,'09.21 General Ledger'!$M$23,'09.21 General Ledger'!$M$24,'09.21 General Ledger'!$M$25,'09.21 General Ledger'!$M$26</definedName>
    <definedName name="QB_FORMULA_23_2" localSheetId="13" hidden="1">'16-17 P&amp;L by Month'!$J$145,'16-17 P&amp;L by Month'!$K$145,'16-17 P&amp;L by Month'!$L$145,'16-17 P&amp;L by Month'!$M$145,'16-17 P&amp;L by Month'!$N$145,'16-17 P&amp;L by Month'!$O$145,'16-17 P&amp;L by Month'!$P$145,'16-17 P&amp;L by Month'!$Q$145,'16-17 P&amp;L by Month'!$Q$147,'16-17 P&amp;L by Month'!$G$148,'16-17 P&amp;L by Month'!$H$148,'16-17 P&amp;L by Month'!$I$148,'16-17 P&amp;L by Month'!$J$148,'16-17 P&amp;L by Month'!$K$148,'16-17 P&amp;L by Month'!$L$148,'16-17 P&amp;L by Month'!$M$148</definedName>
    <definedName name="QB_FORMULA_23_3" localSheetId="13" hidden="1">'16-17 P&amp;L by Month'!$H$142,'16-17 P&amp;L by Month'!$I$142,'16-17 P&amp;L by Month'!$J$142,'16-17 P&amp;L by Month'!$K$142,'16-17 P&amp;L by Month'!$L$142,'16-17 P&amp;L by Month'!$M$142,'16-17 P&amp;L by Month'!$N$142,'16-17 P&amp;L by Month'!$O$142,'16-17 P&amp;L by Month'!$P$142,'16-17 P&amp;L by Month'!$Q$142,'16-17 P&amp;L by Month'!$R$142,'16-17 P&amp;L by Month'!$R$144,'16-17 P&amp;L by Month'!$R$145,'16-17 P&amp;L by Month'!$G$146,'16-17 P&amp;L by Month'!$H$146,'16-17 P&amp;L by Month'!$I$146</definedName>
    <definedName name="QB_FORMULA_23_4" localSheetId="13" hidden="1">'16-17 P&amp;L by Month'!$S$131,'16-17 P&amp;L by Month'!$S$132,'16-17 P&amp;L by Month'!$S$133,'16-17 P&amp;L by Month'!$S$134,'16-17 P&amp;L by Month'!$G$135,'16-17 P&amp;L by Month'!$H$135,'16-17 P&amp;L by Month'!$I$135,'16-17 P&amp;L by Month'!$J$135,'16-17 P&amp;L by Month'!$K$135,'16-17 P&amp;L by Month'!$L$135,'16-17 P&amp;L by Month'!$M$135,'16-17 P&amp;L by Month'!$N$135,'16-17 P&amp;L by Month'!$O$135,'16-17 P&amp;L by Month'!$P$135,'16-17 P&amp;L by Month'!$Q$135,'16-17 P&amp;L by Month'!$R$135</definedName>
    <definedName name="QB_FORMULA_24" localSheetId="6" hidden="1">'09.21 General Ledger'!$M$28,'09.21 General Ledger'!$M$29,'09.21 General Ledger'!$M$30,'09.21 General Ledger'!$M$31,'09.21 General Ledger'!$M$32,'09.21 General Ledger'!$M$33,'09.21 General Ledger'!$M$34,'09.21 General Ledger'!$M$35,'09.21 General Ledger'!$M$36,'09.21 General Ledger'!$M$37,'09.21 General Ledger'!$M$38,'09.21 General Ledger'!$M$39,'09.21 General Ledger'!$M$40,'09.21 General Ledger'!$M$41,'09.21 General Ledger'!$M$42,'09.21 General Ledger'!$M$43</definedName>
    <definedName name="QB_FORMULA_24" localSheetId="1" hidden="1">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</definedName>
    <definedName name="QB_FORMULA_24" localSheetId="13" hidden="1">'16-17 P&amp;L by Month'!$H$155,'16-17 P&amp;L by Month'!$I$155,'16-17 P&amp;L by Month'!$J$155,'16-17 P&amp;L by Month'!$K$155,'16-17 P&amp;L by Month'!$L$155,'16-17 P&amp;L by Month'!$M$155,'16-17 P&amp;L by Month'!$N$155,'16-17 P&amp;L by Month'!$O$155,'16-17 P&amp;L by Month'!$P$155,'16-17 P&amp;L by Month'!$G$156,'16-17 P&amp;L by Month'!$H$156,'16-17 P&amp;L by Month'!$I$156,'16-17 P&amp;L by Month'!$J$156,'16-17 P&amp;L by Month'!$K$156,'16-17 P&amp;L by Month'!$L$156,'16-17 P&amp;L by Month'!$M$156</definedName>
    <definedName name="QB_FORMULA_24" localSheetId="9" hidden="1">'20-21 Budget by Month'!$K$141,'20-21 Budget by Month'!$L$141,'20-21 Budget by Month'!$M$141,'20-21 Budget by Month'!$N$141,'20-21 Budget by Month'!$O$141,'20-21 Budget by Month'!$P$141,'20-21 Budget by Month'!$Q$141,'20-21 Budget by Month'!$R$141,'20-21 Budget by Month'!$S$141,'20-21 Budget by Month'!$S$143,'20-21 Budget by Month'!$S$144,'20-21 Budget by Month'!$G$145,'20-21 Budget by Month'!$H$145,'20-21 Budget by Month'!$I$145,'20-21 Budget by Month'!$J$145,'20-21 Budget by Month'!$K$145</definedName>
    <definedName name="QB_FORMULA_24_1" localSheetId="6" hidden="1">'09.21 General Ledger'!$M$27,'09.21 General Ledger'!$M$28,'09.21 General Ledger'!$M$29,'09.21 General Ledger'!$M$30,'09.21 General Ledger'!$M$31,'09.21 General Ledger'!$M$32,'09.21 General Ledger'!$M$33,'09.21 General Ledger'!$M$34,'09.21 General Ledger'!$M$35,'09.21 General Ledger'!$M$36,'09.21 General Ledger'!$M$37,'09.21 General Ledger'!$M$38,'09.21 General Ledger'!$L$39,'09.21 General Ledger'!$M$39,'09.21 General Ledger'!$M$41,'09.21 General Ledger'!$M$42</definedName>
    <definedName name="QB_FORMULA_24_1" localSheetId="1" hidden="1">'09.21 P&amp;L Expanded'!#REF!,'09.21 P&amp;L Expanded'!#REF!,'09.21 P&amp;L Expanded'!#REF!,'09.21 P&amp;L Expanded'!#REF!,'09.21 P&amp;L Expanded'!#REF!,'09.21 P&amp;L Expanded'!#REF!,'09.21 P&amp;L Expanded'!#REF!</definedName>
    <definedName name="QB_FORMULA_24_1" localSheetId="13" hidden="1">'16-17 P&amp;L by Month'!$N$148,'16-17 P&amp;L by Month'!$O$148,'16-17 P&amp;L by Month'!$P$148,'16-17 P&amp;L by Month'!$Q$148,'16-17 P&amp;L by Month'!$G$149,'16-17 P&amp;L by Month'!$H$149,'16-17 P&amp;L by Month'!$I$149,'16-17 P&amp;L by Month'!$J$149,'16-17 P&amp;L by Month'!$K$149,'16-17 P&amp;L by Month'!$L$149,'16-17 P&amp;L by Month'!$M$149,'16-17 P&amp;L by Month'!$N$149,'16-17 P&amp;L by Month'!$O$149,'16-17 P&amp;L by Month'!$P$149,'16-17 P&amp;L by Month'!$Q$149,'16-17 P&amp;L by Month'!$G$150</definedName>
    <definedName name="QB_FORMULA_24_1" localSheetId="9" hidden="1">'20-21 Budget by Month'!$H$144,'20-21 Budget by Month'!$I$144,'20-21 Budget by Month'!$J$144,'20-21 Budget by Month'!$K$144,'20-21 Budget by Month'!$L$144,'20-21 Budget by Month'!$M$144,'20-21 Budget by Month'!$N$144,'20-21 Budget by Month'!$O$144,'20-21 Budget by Month'!$P$144,'20-21 Budget by Month'!$Q$144,'20-21 Budget by Month'!$R$144,'20-21 Budget by Month'!$S$144,'20-21 Budget by Month'!$S$146,'20-21 Budget by Month'!$S$147,'20-21 Budget by Month'!$S$148,'20-21 Budget by Month'!$S$149</definedName>
    <definedName name="QB_FORMULA_24_2" localSheetId="13" hidden="1">'16-17 P&amp;L by Month'!$J$146,'16-17 P&amp;L by Month'!$K$146,'16-17 P&amp;L by Month'!$L$146,'16-17 P&amp;L by Month'!$M$146,'16-17 P&amp;L by Month'!$N$146,'16-17 P&amp;L by Month'!$O$146,'16-17 P&amp;L by Month'!$P$146,'16-17 P&amp;L by Month'!$Q$146,'16-17 P&amp;L by Month'!$R$146,'16-17 P&amp;L by Month'!$R$148,'16-17 P&amp;L by Month'!$G$149,'16-17 P&amp;L by Month'!$H$149,'16-17 P&amp;L by Month'!$I$149,'16-17 P&amp;L by Month'!$J$149,'16-17 P&amp;L by Month'!$K$149,'16-17 P&amp;L by Month'!$L$149</definedName>
    <definedName name="QB_FORMULA_24_3" localSheetId="13" hidden="1">'16-17 P&amp;L by Month'!$S$135,'16-17 P&amp;L by Month'!$S$137,'16-17 P&amp;L by Month'!$S$138,'16-17 P&amp;L by Month'!$S$139,'16-17 P&amp;L by Month'!$S$140,'16-17 P&amp;L by Month'!$S$141,'16-17 P&amp;L by Month'!$G$142,'16-17 P&amp;L by Month'!$H$142,'16-17 P&amp;L by Month'!$I$142,'16-17 P&amp;L by Month'!$J$142,'16-17 P&amp;L by Month'!$K$142,'16-17 P&amp;L by Month'!$L$142,'16-17 P&amp;L by Month'!$M$142,'16-17 P&amp;L by Month'!$N$142,'16-17 P&amp;L by Month'!$O$142,'16-17 P&amp;L by Month'!$P$142</definedName>
    <definedName name="QB_FORMULA_25" localSheetId="6" hidden="1">'09.21 General Ledger'!$M$44,'09.21 General Ledger'!$M$45,'09.21 General Ledger'!$M$46,'09.21 General Ledger'!$L$47,'09.21 General Ledger'!$M$47,'09.21 General Ledger'!$L$48,'09.21 General Ledger'!$M$48,'09.21 General Ledger'!$M$50,'09.21 General Ledger'!$L$51,'09.21 General Ledger'!$M$51,'09.21 General Ledger'!$M$53,'09.21 General Ledger'!$L$54,'09.21 General Ledger'!$M$54,'09.21 General Ledger'!$M$59,'09.21 General Ledger'!$M$60,'09.21 General Ledger'!$L$61</definedName>
    <definedName name="QB_FORMULA_25" localSheetId="1" hidden="1">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Expanded'!#REF!,'09.21 P&amp;L Expanded'!#REF!</definedName>
    <definedName name="QB_FORMULA_25" localSheetId="13" hidden="1">'16-17 P&amp;L by Month'!$N$156,'16-17 P&amp;L by Month'!$O$156,'16-17 P&amp;L by Month'!$P$156,'16-17 P&amp;L by Month'!$G$157,'16-17 P&amp;L by Month'!$H$157,'16-17 P&amp;L by Month'!$I$157,'16-17 P&amp;L by Month'!$J$157,'16-17 P&amp;L by Month'!$K$157,'16-17 P&amp;L by Month'!$L$157,'16-17 P&amp;L by Month'!$M$157,'16-17 P&amp;L by Month'!$N$157,'16-17 P&amp;L by Month'!$O$157,'16-17 P&amp;L by Month'!$P$157</definedName>
    <definedName name="QB_FORMULA_25" localSheetId="9" hidden="1">'20-21 Budget by Month'!$L$145,'20-21 Budget by Month'!$M$145,'20-21 Budget by Month'!$N$145,'20-21 Budget by Month'!$O$145,'20-21 Budget by Month'!$P$145,'20-21 Budget by Month'!$Q$145,'20-21 Budget by Month'!$R$145,'20-21 Budget by Month'!$S$145,'20-21 Budget by Month'!$S$147,'20-21 Budget by Month'!$G$148,'20-21 Budget by Month'!$H$148,'20-21 Budget by Month'!$I$148,'20-21 Budget by Month'!$J$148,'20-21 Budget by Month'!$K$148,'20-21 Budget by Month'!$L$148,'20-21 Budget by Month'!$M$148</definedName>
    <definedName name="QB_FORMULA_25_1" localSheetId="6" hidden="1">'09.21 General Ledger'!$M$44,'09.21 General Ledger'!$M$45,'09.21 General Ledger'!$M$46,'09.21 General Ledger'!$M$47,'09.21 General Ledger'!$M$48,'09.21 General Ledger'!$L$49,'09.21 General Ledger'!$M$49,'09.21 General Ledger'!$L$50,'09.21 General Ledger'!$M$50,'09.21 General Ledger'!$M$52,'09.21 General Ledger'!$L$53,'09.21 General Ledger'!$M$53,'09.21 General Ledger'!$M$55,'09.21 General Ledger'!$M$56,'09.21 General Ledger'!$M$57,'09.21 General Ledger'!$M$58</definedName>
    <definedName name="QB_FORMULA_25_1" localSheetId="13" hidden="1">'16-17 P&amp;L by Month'!$H$150,'16-17 P&amp;L by Month'!$I$150,'16-17 P&amp;L by Month'!$J$150,'16-17 P&amp;L by Month'!$K$150,'16-17 P&amp;L by Month'!$L$150,'16-17 P&amp;L by Month'!$M$150,'16-17 P&amp;L by Month'!$N$150,'16-17 P&amp;L by Month'!$O$150,'16-17 P&amp;L by Month'!$P$150,'16-17 P&amp;L by Month'!$Q$150,'16-17 P&amp;L by Month'!$Q$153,'16-17 P&amp;L by Month'!$Q$154,'16-17 P&amp;L by Month'!$G$155,'16-17 P&amp;L by Month'!$H$155,'16-17 P&amp;L by Month'!$I$155,'16-17 P&amp;L by Month'!$J$155</definedName>
    <definedName name="QB_FORMULA_25_1" localSheetId="9" hidden="1">'20-21 Budget by Month'!$S$150,'20-21 Budget by Month'!$G$151,'20-21 Budget by Month'!$H$151,'20-21 Budget by Month'!$I$151,'20-21 Budget by Month'!$J$151,'20-21 Budget by Month'!$K$151,'20-21 Budget by Month'!$L$151,'20-21 Budget by Month'!$M$151,'20-21 Budget by Month'!$N$151,'20-21 Budget by Month'!$O$151,'20-21 Budget by Month'!$P$151,'20-21 Budget by Month'!$Q$151,'20-21 Budget by Month'!$R$151,'20-21 Budget by Month'!$S$151,'20-21 Budget by Month'!$S$153,'20-21 Budget by Month'!$S$154</definedName>
    <definedName name="QB_FORMULA_25_2" localSheetId="6" hidden="1">'09.21 General Ledger'!$M$43,'09.21 General Ledger'!$M$44,'09.21 General Ledger'!$M$45,'09.21 General Ledger'!$M$46,'09.21 General Ledger'!$M$47,'09.21 General Ledger'!$M$48,'09.21 General Ledger'!$M$49,'09.21 General Ledger'!$M$50,'09.21 General Ledger'!$M$51,'09.21 General Ledger'!$M$52,'09.21 General Ledger'!$M$53,'09.21 General Ledger'!$M$54,'09.21 General Ledger'!$M$55,'09.21 General Ledger'!$M$56,'09.21 General Ledger'!$M$57,'09.21 General Ledger'!$M$58</definedName>
    <definedName name="QB_FORMULA_25_2" localSheetId="13" hidden="1">'16-17 P&amp;L by Month'!$M$149,'16-17 P&amp;L by Month'!$N$149,'16-17 P&amp;L by Month'!$O$149,'16-17 P&amp;L by Month'!$P$149,'16-17 P&amp;L by Month'!$Q$149,'16-17 P&amp;L by Month'!$R$149,'16-17 P&amp;L by Month'!$R$151,'16-17 P&amp;L by Month'!$G$152,'16-17 P&amp;L by Month'!$H$152,'16-17 P&amp;L by Month'!$I$152,'16-17 P&amp;L by Month'!$J$152,'16-17 P&amp;L by Month'!$K$152,'16-17 P&amp;L by Month'!$L$152,'16-17 P&amp;L by Month'!$M$152,'16-17 P&amp;L by Month'!$N$152,'16-17 P&amp;L by Month'!$O$152</definedName>
    <definedName name="QB_FORMULA_25_3" localSheetId="13" hidden="1">'16-17 P&amp;L by Month'!$Q$142,'16-17 P&amp;L by Month'!$R$142,'16-17 P&amp;L by Month'!$S$142,'16-17 P&amp;L by Month'!$S$144,'16-17 P&amp;L by Month'!$S$145,'16-17 P&amp;L by Month'!$G$146,'16-17 P&amp;L by Month'!$H$146,'16-17 P&amp;L by Month'!$I$146,'16-17 P&amp;L by Month'!$J$146,'16-17 P&amp;L by Month'!$K$146,'16-17 P&amp;L by Month'!$L$146,'16-17 P&amp;L by Month'!$M$146,'16-17 P&amp;L by Month'!$N$146,'16-17 P&amp;L by Month'!$O$146,'16-17 P&amp;L by Month'!$P$146,'16-17 P&amp;L by Month'!$Q$146</definedName>
    <definedName name="QB_FORMULA_26" localSheetId="6" hidden="1">'09.21 General Ledger'!$M$61,'09.21 General Ledger'!$M$63,'09.21 General Ledger'!$M$65,'09.21 General Ledger'!$M$66,'09.21 General Ledger'!$M$67,'09.21 General Ledger'!$M$68,'09.21 General Ledger'!$M$69,'09.21 General Ledger'!$M$70,'09.21 General Ledger'!$M$73,'09.21 General Ledger'!$M$74,'09.21 General Ledger'!$M$75,'09.21 General Ledger'!$M$76,'09.21 General Ledger'!$M$77,'09.21 General Ledger'!$M$78,'09.21 General Ledger'!$M$79,'09.21 General Ledger'!$M$80</definedName>
    <definedName name="QB_FORMULA_26" localSheetId="1" hidden="1">'09.21 P&amp;L Expanded'!#REF!,'09.21 P&amp;L Expanded'!#REF!,'09.21 P&amp;L Expanded'!#REF!</definedName>
    <definedName name="QB_FORMULA_26" localSheetId="13" hidden="1">'16-17 P&amp;L by Month'!$K$155,'16-17 P&amp;L by Month'!$L$155,'16-17 P&amp;L by Month'!$M$155,'16-17 P&amp;L by Month'!$N$155,'16-17 P&amp;L by Month'!$O$155,'16-17 P&amp;L by Month'!$P$155,'16-17 P&amp;L by Month'!$Q$155,'16-17 P&amp;L by Month'!$G$156,'16-17 P&amp;L by Month'!$H$156,'16-17 P&amp;L by Month'!$I$156,'16-17 P&amp;L by Month'!$J$156,'16-17 P&amp;L by Month'!$K$156,'16-17 P&amp;L by Month'!$L$156,'16-17 P&amp;L by Month'!$M$156,'16-17 P&amp;L by Month'!$N$156,'16-17 P&amp;L by Month'!$O$156</definedName>
    <definedName name="QB_FORMULA_26" localSheetId="9" hidden="1">'20-21 Budget by Month'!$N$148,'20-21 Budget by Month'!$O$148,'20-21 Budget by Month'!$P$148,'20-21 Budget by Month'!$Q$148,'20-21 Budget by Month'!$R$148,'20-21 Budget by Month'!$S$148,'20-21 Budget by Month'!$S$150,'20-21 Budget by Month'!$G$151,'20-21 Budget by Month'!$H$151,'20-21 Budget by Month'!$I$151,'20-21 Budget by Month'!$J$151,'20-21 Budget by Month'!$K$151,'20-21 Budget by Month'!$L$151,'20-21 Budget by Month'!$M$151,'20-21 Budget by Month'!$N$151,'20-21 Budget by Month'!$O$151</definedName>
    <definedName name="QB_FORMULA_26_1" localSheetId="6" hidden="1">'09.21 General Ledger'!$M$59,'09.21 General Ledger'!$L$60,'09.21 General Ledger'!$M$60,'09.21 General Ledger'!$M$65,'09.21 General Ledger'!$M$66,'09.21 General Ledger'!$L$67,'09.21 General Ledger'!$M$67,'09.21 General Ledger'!$M$69,'09.21 General Ledger'!$M$71,'09.21 General Ledger'!$M$72,'09.21 General Ledger'!$M$73,'09.21 General Ledger'!$M$74,'09.21 General Ledger'!$M$75,'09.21 General Ledger'!$M$76,'09.21 General Ledger'!$M$79,'09.21 General Ledger'!$M$80</definedName>
    <definedName name="QB_FORMULA_26_1" localSheetId="13" hidden="1">'16-17 P&amp;L by Month'!$P$152,'16-17 P&amp;L by Month'!$Q$152,'16-17 P&amp;L by Month'!$R$152,'16-17 P&amp;L by Month'!$G$153,'16-17 P&amp;L by Month'!$H$153,'16-17 P&amp;L by Month'!$I$153,'16-17 P&amp;L by Month'!$J$153,'16-17 P&amp;L by Month'!$K$153,'16-17 P&amp;L by Month'!$L$153,'16-17 P&amp;L by Month'!$M$153,'16-17 P&amp;L by Month'!$N$153,'16-17 P&amp;L by Month'!$O$153,'16-17 P&amp;L by Month'!$P$153,'16-17 P&amp;L by Month'!$Q$153,'16-17 P&amp;L by Month'!$R$153,'16-17 P&amp;L by Month'!$G$154</definedName>
    <definedName name="QB_FORMULA_26_1" localSheetId="9" hidden="1">'20-21 Budget by Month'!$G$155,'20-21 Budget by Month'!$H$155,'20-21 Budget by Month'!$I$155,'20-21 Budget by Month'!$J$155,'20-21 Budget by Month'!$K$155,'20-21 Budget by Month'!$L$155,'20-21 Budget by Month'!$M$155,'20-21 Budget by Month'!$N$155,'20-21 Budget by Month'!$O$155,'20-21 Budget by Month'!$P$155,'20-21 Budget by Month'!$Q$155,'20-21 Budget by Month'!$R$155,'20-21 Budget by Month'!$S$155,'20-21 Budget by Month'!$S$157,'20-21 Budget by Month'!$G$158,'20-21 Budget by Month'!$H$158</definedName>
    <definedName name="QB_FORMULA_26_2" localSheetId="6" hidden="1">'09.21 General Ledger'!$M$59,'09.21 General Ledger'!$L$60,'09.21 General Ledger'!$M$60,'09.21 General Ledger'!$L$61,'09.21 General Ledger'!$M$61,'09.21 General Ledger'!$M$63,'09.21 General Ledger'!$L$64,'09.21 General Ledger'!$M$64,'09.21 General Ledger'!$M$66,'09.21 General Ledger'!$M$67,'09.21 General Ledger'!$M$68,'09.21 General Ledger'!$M$69,'09.21 General Ledger'!$M$70,'09.21 General Ledger'!$M$71,'09.21 General Ledger'!$M$72,'09.21 General Ledger'!$L$73</definedName>
    <definedName name="QB_FORMULA_26_2" localSheetId="13" hidden="1">'16-17 P&amp;L by Month'!$R$146,'16-17 P&amp;L by Month'!$S$146,'16-17 P&amp;L by Month'!$S$148,'16-17 P&amp;L by Month'!$G$149,'16-17 P&amp;L by Month'!$H$149,'16-17 P&amp;L by Month'!$I$149,'16-17 P&amp;L by Month'!$J$149,'16-17 P&amp;L by Month'!$K$149,'16-17 P&amp;L by Month'!$L$149,'16-17 P&amp;L by Month'!$M$149,'16-17 P&amp;L by Month'!$N$149,'16-17 P&amp;L by Month'!$O$149,'16-17 P&amp;L by Month'!$P$149,'16-17 P&amp;L by Month'!$Q$149,'16-17 P&amp;L by Month'!$R$149,'16-17 P&amp;L by Month'!$S$149</definedName>
    <definedName name="QB_FORMULA_27" localSheetId="6" hidden="1">'09.21 General Ledger'!$M$81,'09.21 General Ledger'!$M$82,'09.21 General Ledger'!$M$83,'09.21 General Ledger'!$M$84,'09.21 General Ledger'!$M$85,'09.21 General Ledger'!$M$86,'09.21 General Ledger'!$M$87,'09.21 General Ledger'!$M$88,'09.21 General Ledger'!$M$89,'09.21 General Ledger'!$M$90,'09.21 General Ledger'!$M$91,'09.21 General Ledger'!$M$92,'09.21 General Ledger'!$L$93,'09.21 General Ledger'!$M$93,'09.21 General Ledger'!$L$94,'09.21 General Ledger'!$M$94</definedName>
    <definedName name="QB_FORMULA_27" localSheetId="13" hidden="1">'16-17 P&amp;L by Month'!$P$156,'16-17 P&amp;L by Month'!$Q$156,'16-17 P&amp;L by Month'!$G$157,'16-17 P&amp;L by Month'!$H$157,'16-17 P&amp;L by Month'!$I$157,'16-17 P&amp;L by Month'!$J$157,'16-17 P&amp;L by Month'!$K$157,'16-17 P&amp;L by Month'!$L$157,'16-17 P&amp;L by Month'!$M$157,'16-17 P&amp;L by Month'!$N$157,'16-17 P&amp;L by Month'!$O$157,'16-17 P&amp;L by Month'!$P$157,'16-17 P&amp;L by Month'!$Q$157</definedName>
    <definedName name="QB_FORMULA_27" localSheetId="9" hidden="1">'20-21 Budget by Month'!$P$151,'20-21 Budget by Month'!$Q$151,'20-21 Budget by Month'!$R$151,'20-21 Budget by Month'!$S$151,'20-21 Budget by Month'!$G$152,'20-21 Budget by Month'!$H$152,'20-21 Budget by Month'!$I$152,'20-21 Budget by Month'!$J$152,'20-21 Budget by Month'!$K$152,'20-21 Budget by Month'!$L$152,'20-21 Budget by Month'!$M$152,'20-21 Budget by Month'!$N$152,'20-21 Budget by Month'!$O$152,'20-21 Budget by Month'!$P$152,'20-21 Budget by Month'!$Q$152,'20-21 Budget by Month'!$R$152</definedName>
    <definedName name="QB_FORMULA_27_1" localSheetId="6" hidden="1">'09.21 General Ledger'!$M$81,'09.21 General Ledger'!$M$82,'09.21 General Ledger'!$M$83,'09.21 General Ledger'!$M$84,'09.21 General Ledger'!$M$85,'09.21 General Ledger'!$M$86,'09.21 General Ledger'!$M$87,'09.21 General Ledger'!$M$88,'09.21 General Ledger'!$M$89,'09.21 General Ledger'!$M$90,'09.21 General Ledger'!$M$91,'09.21 General Ledger'!$M$92,'09.21 General Ledger'!$M$93,'09.21 General Ledger'!$M$94,'09.21 General Ledger'!$M$96,'09.21 General Ledger'!$M$97</definedName>
    <definedName name="QB_FORMULA_27_1" localSheetId="13" hidden="1">'16-17 P&amp;L by Month'!$H$154,'16-17 P&amp;L by Month'!$I$154,'16-17 P&amp;L by Month'!$J$154,'16-17 P&amp;L by Month'!$K$154,'16-17 P&amp;L by Month'!$L$154,'16-17 P&amp;L by Month'!$M$154,'16-17 P&amp;L by Month'!$N$154,'16-17 P&amp;L by Month'!$O$154,'16-17 P&amp;L by Month'!$P$154,'16-17 P&amp;L by Month'!$Q$154,'16-17 P&amp;L by Month'!$R$154,'16-17 P&amp;L by Month'!$R$157,'16-17 P&amp;L by Month'!$R$158,'16-17 P&amp;L by Month'!$G$159,'16-17 P&amp;L by Month'!$H$159,'16-17 P&amp;L by Month'!$I$159</definedName>
    <definedName name="QB_FORMULA_27_1" localSheetId="9" hidden="1">'20-21 Budget by Month'!$I$158,'20-21 Budget by Month'!$J$158,'20-21 Budget by Month'!$K$158,'20-21 Budget by Month'!$L$158,'20-21 Budget by Month'!$M$158,'20-21 Budget by Month'!$N$158,'20-21 Budget by Month'!$O$158,'20-21 Budget by Month'!$P$158,'20-21 Budget by Month'!$Q$158,'20-21 Budget by Month'!$R$158,'20-21 Budget by Month'!$S$158,'20-21 Budget by Month'!$S$160,'20-21 Budget by Month'!$G$161,'20-21 Budget by Month'!$H$161,'20-21 Budget by Month'!$I$161,'20-21 Budget by Month'!$J$161</definedName>
    <definedName name="QB_FORMULA_27_2" localSheetId="6" hidden="1">'09.21 General Ledger'!$M$73,'09.21 General Ledger'!$M$78,'09.21 General Ledger'!$L$79,'09.21 General Ledger'!$M$79,'09.21 General Ledger'!$M$81,'09.21 General Ledger'!$L$82,'09.21 General Ledger'!$M$82,'09.21 General Ledger'!$M$84,'09.21 General Ledger'!$M$85,'09.21 General Ledger'!$M$86,'09.21 General Ledger'!$M$87,'09.21 General Ledger'!$M$88,'09.21 General Ledger'!$M$91,'09.21 General Ledger'!$M$92,'09.21 General Ledger'!$M$93,'09.21 General Ledger'!$M$94</definedName>
    <definedName name="QB_FORMULA_27_2" localSheetId="13" hidden="1">'16-17 P&amp;L by Month'!$S$151,'16-17 P&amp;L by Month'!$G$152,'16-17 P&amp;L by Month'!$H$152,'16-17 P&amp;L by Month'!$I$152,'16-17 P&amp;L by Month'!$J$152,'16-17 P&amp;L by Month'!$K$152,'16-17 P&amp;L by Month'!$L$152,'16-17 P&amp;L by Month'!$M$152,'16-17 P&amp;L by Month'!$N$152,'16-17 P&amp;L by Month'!$O$152,'16-17 P&amp;L by Month'!$P$152,'16-17 P&amp;L by Month'!$Q$152,'16-17 P&amp;L by Month'!$R$152,'16-17 P&amp;L by Month'!$S$152,'16-17 P&amp;L by Month'!$G$153,'16-17 P&amp;L by Month'!$H$153</definedName>
    <definedName name="QB_FORMULA_28" localSheetId="6" hidden="1">'09.21 General Ledger'!$M$98,'09.21 General Ledger'!$L$99,'09.21 General Ledger'!$M$99,'09.21 General Ledger'!$M$101,'09.21 General Ledger'!$M$102,'09.21 General Ledger'!$L$103,'09.21 General Ledger'!$M$103,'09.21 General Ledger'!$M$105,'09.21 General Ledger'!$L$106,'09.21 General Ledger'!$M$106,'09.21 General Ledger'!$M$108,'09.21 General Ledger'!$L$109,'09.21 General Ledger'!$M$109,'09.21 General Ledger'!$M$111,'09.21 General Ledger'!$M$112,'09.21 General Ledger'!$L$113</definedName>
    <definedName name="QB_FORMULA_28" localSheetId="13" hidden="1">'16-17 P&amp;L by Month'!$J$159,'16-17 P&amp;L by Month'!$K$159,'16-17 P&amp;L by Month'!$L$159,'16-17 P&amp;L by Month'!$M$159,'16-17 P&amp;L by Month'!$N$159,'16-17 P&amp;L by Month'!$O$159,'16-17 P&amp;L by Month'!$P$159,'16-17 P&amp;L by Month'!$Q$159,'16-17 P&amp;L by Month'!$R$159,'16-17 P&amp;L by Month'!$G$160,'16-17 P&amp;L by Month'!$H$160,'16-17 P&amp;L by Month'!$I$160,'16-17 P&amp;L by Month'!$J$160,'16-17 P&amp;L by Month'!$K$160,'16-17 P&amp;L by Month'!$L$160,'16-17 P&amp;L by Month'!$M$160</definedName>
    <definedName name="QB_FORMULA_28" localSheetId="9" hidden="1">'20-21 Budget by Month'!$S$152,'20-21 Budget by Month'!$G$153,'20-21 Budget by Month'!$H$153,'20-21 Budget by Month'!$I$153,'20-21 Budget by Month'!$J$153,'20-21 Budget by Month'!$K$153,'20-21 Budget by Month'!$L$153,'20-21 Budget by Month'!$M$153,'20-21 Budget by Month'!$N$153,'20-21 Budget by Month'!$O$153,'20-21 Budget by Month'!$P$153,'20-21 Budget by Month'!$Q$153,'20-21 Budget by Month'!$R$153,'20-21 Budget by Month'!$S$153,'20-21 Budget by Month'!$S$156,'20-21 Budget by Month'!$S$157</definedName>
    <definedName name="QB_FORMULA_28_1" localSheetId="6" hidden="1">'09.21 General Ledger'!$M$98,'09.21 General Ledger'!$M$99,'09.21 General Ledger'!$L$100,'09.21 General Ledger'!$M$100,'09.21 General Ledger'!$L$101,'09.21 General Ledger'!$M$101,'09.21 General Ledger'!$M$104,'09.21 General Ledger'!$L$105,'09.21 General Ledger'!$M$105,'09.21 General Ledger'!$M$107,'09.21 General Ledger'!$M$108,'09.21 General Ledger'!$L$109,'09.21 General Ledger'!$M$109,'09.21 General Ledger'!$M$111,'09.21 General Ledger'!$L$112,'09.21 General Ledger'!$M$112</definedName>
    <definedName name="QB_FORMULA_28_1" localSheetId="13" hidden="1">'16-17 P&amp;L by Month'!$I$153,'16-17 P&amp;L by Month'!$J$153,'16-17 P&amp;L by Month'!$K$153,'16-17 P&amp;L by Month'!$L$153,'16-17 P&amp;L by Month'!$M$153,'16-17 P&amp;L by Month'!$N$153,'16-17 P&amp;L by Month'!$O$153,'16-17 P&amp;L by Month'!$P$153,'16-17 P&amp;L by Month'!$Q$153,'16-17 P&amp;L by Month'!$R$153,'16-17 P&amp;L by Month'!$S$153,'16-17 P&amp;L by Month'!$G$154,'16-17 P&amp;L by Month'!$H$154,'16-17 P&amp;L by Month'!$I$154,'16-17 P&amp;L by Month'!$J$154,'16-17 P&amp;L by Month'!$K$154</definedName>
    <definedName name="QB_FORMULA_28_1" localSheetId="9" hidden="1">'20-21 Budget by Month'!$K$161,'20-21 Budget by Month'!$L$161,'20-21 Budget by Month'!$M$161,'20-21 Budget by Month'!$N$161,'20-21 Budget by Month'!$O$161,'20-21 Budget by Month'!$P$161,'20-21 Budget by Month'!$Q$161,'20-21 Budget by Month'!$R$161,'20-21 Budget by Month'!$S$161,'20-21 Budget by Month'!$G$162,'20-21 Budget by Month'!$H$162,'20-21 Budget by Month'!$I$162,'20-21 Budget by Month'!$J$162,'20-21 Budget by Month'!$K$162,'20-21 Budget by Month'!$L$162,'20-21 Budget by Month'!$M$162</definedName>
    <definedName name="QB_FORMULA_28_2" localSheetId="6" hidden="1">'09.21 General Ledger'!$M$96,'09.21 General Ledger'!$M$97,'09.21 General Ledger'!$M$98,'09.21 General Ledger'!$M$99,'09.21 General Ledger'!$M$100,'09.21 General Ledger'!$M$101,'09.21 General Ledger'!$M$102,'09.21 General Ledger'!$M$103,'09.21 General Ledger'!$M$104,'09.21 General Ledger'!$M$105,'09.21 General Ledger'!$M$106,'09.21 General Ledger'!$M$107,'09.21 General Ledger'!$M$108,'09.21 General Ledger'!$M$109,'09.21 General Ledger'!$L$110,'09.21 General Ledger'!$M$110</definedName>
    <definedName name="QB_FORMULA_29" localSheetId="6" hidden="1">'09.21 General Ledger'!$M$113,'09.21 General Ledger'!$M$115,'09.21 General Ledger'!$M$116,'09.21 General Ledger'!$M$117,'09.21 General Ledger'!$L$118,'09.21 General Ledger'!$M$118,'09.21 General Ledger'!$L$119,'09.21 General Ledger'!$M$119,'09.21 General Ledger'!$M$122,'09.21 General Ledger'!$M$123,'09.21 General Ledger'!$M$124,'09.21 General Ledger'!$M$125,'09.21 General Ledger'!$M$126,'09.21 General Ledger'!$M$127,'09.21 General Ledger'!$M$128,'09.21 General Ledger'!$L$129</definedName>
    <definedName name="QB_FORMULA_29" localSheetId="13" hidden="1">'16-17 P&amp;L by Month'!$N$160,'16-17 P&amp;L by Month'!$O$160,'16-17 P&amp;L by Month'!$P$160,'16-17 P&amp;L by Month'!$Q$160,'16-17 P&amp;L by Month'!$R$160,'16-17 P&amp;L by Month'!$G$161,'16-17 P&amp;L by Month'!$H$161,'16-17 P&amp;L by Month'!$I$161,'16-17 P&amp;L by Month'!$J$161,'16-17 P&amp;L by Month'!$K$161,'16-17 P&amp;L by Month'!$L$161,'16-17 P&amp;L by Month'!$M$161,'16-17 P&amp;L by Month'!$N$161,'16-17 P&amp;L by Month'!$O$161,'16-17 P&amp;L by Month'!$P$161,'16-17 P&amp;L by Month'!$Q$161</definedName>
    <definedName name="QB_FORMULA_29" localSheetId="9" hidden="1">'20-21 Budget by Month'!$G$158,'20-21 Budget by Month'!$H$158,'20-21 Budget by Month'!$I$158,'20-21 Budget by Month'!$J$158,'20-21 Budget by Month'!$K$158,'20-21 Budget by Month'!$L$158,'20-21 Budget by Month'!$M$158,'20-21 Budget by Month'!$N$158,'20-21 Budget by Month'!$O$158,'20-21 Budget by Month'!$P$158,'20-21 Budget by Month'!$Q$158,'20-21 Budget by Month'!$R$158,'20-21 Budget by Month'!$S$158,'20-21 Budget by Month'!$G$159,'20-21 Budget by Month'!$H$159,'20-21 Budget by Month'!$I$159</definedName>
    <definedName name="QB_FORMULA_29_1" localSheetId="6" hidden="1">'09.21 General Ledger'!$M$114,'09.21 General Ledger'!$L$115,'09.21 General Ledger'!$M$115,'09.21 General Ledger'!$M$117,'09.21 General Ledger'!$M$118,'09.21 General Ledger'!$L$119,'09.21 General Ledger'!$M$119,'09.21 General Ledger'!$M$121,'09.21 General Ledger'!$M$122,'09.21 General Ledger'!$M$123,'09.21 General Ledger'!$L$124,'09.21 General Ledger'!$M$124,'09.21 General Ledger'!$L$125,'09.21 General Ledger'!$M$125,'09.21 General Ledger'!$M$128,'09.21 General Ledger'!$M$129</definedName>
    <definedName name="QB_FORMULA_29_1" localSheetId="13" hidden="1">'16-17 P&amp;L by Month'!$L$154,'16-17 P&amp;L by Month'!$M$154,'16-17 P&amp;L by Month'!$N$154,'16-17 P&amp;L by Month'!$O$154,'16-17 P&amp;L by Month'!$P$154,'16-17 P&amp;L by Month'!$Q$154,'16-17 P&amp;L by Month'!$R$154,'16-17 P&amp;L by Month'!$S$154,'16-17 P&amp;L by Month'!$S$157,'16-17 P&amp;L by Month'!$S$158,'16-17 P&amp;L by Month'!$G$159,'16-17 P&amp;L by Month'!$H$159,'16-17 P&amp;L by Month'!$I$159,'16-17 P&amp;L by Month'!$J$159,'16-17 P&amp;L by Month'!$K$159,'16-17 P&amp;L by Month'!$L$159</definedName>
    <definedName name="QB_FORMULA_29_1" localSheetId="9" hidden="1">'20-21 Budget by Month'!$N$162,'20-21 Budget by Month'!$O$162,'20-21 Budget by Month'!$P$162,'20-21 Budget by Month'!$Q$162,'20-21 Budget by Month'!$R$162,'20-21 Budget by Month'!$S$162,'20-21 Budget by Month'!$G$163,'20-21 Budget by Month'!$H$163,'20-21 Budget by Month'!$I$163,'20-21 Budget by Month'!$J$163,'20-21 Budget by Month'!$K$163,'20-21 Budget by Month'!$L$163,'20-21 Budget by Month'!$M$163,'20-21 Budget by Month'!$N$163,'20-21 Budget by Month'!$O$163,'20-21 Budget by Month'!$P$163</definedName>
    <definedName name="QB_FORMULA_29_2" localSheetId="6" hidden="1">'09.21 General Ledger'!$L$111,'09.21 General Ledger'!$M$111,'09.21 General Ledger'!$M$114,'09.21 General Ledger'!$L$115,'09.21 General Ledger'!$M$115,'09.21 General Ledger'!$M$117,'09.21 General Ledger'!$M$118,'09.21 General Ledger'!$L$119,'09.21 General Ledger'!$M$119,'09.21 General Ledger'!$M$121,'09.21 General Ledger'!$L$122,'09.21 General Ledger'!$M$122,'09.21 General Ledger'!$M$124,'09.21 General Ledger'!$L$125,'09.21 General Ledger'!$M$125,'09.21 General Ledger'!$M$127</definedName>
    <definedName name="QB_FORMULA_3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3" localSheetId="1" hidden="1">'09.21 P&amp;L Expanded'!#REF!,'09.21 P&amp;L Expanded'!$G$30,'09.21 P&amp;L Expanded'!$H$30,'09.21 P&amp;L Expanded'!$I$30,'09.21 P&amp;L Expanded'!#REF!,'09.21 P&amp;L Expanded'!#REF!,'09.21 P&amp;L Expanded'!#REF!,'09.21 P&amp;L Expanded'!#REF!,'09.21 P&amp;L Expanded'!$I$32,'09.21 P&amp;L Expanded'!#REF!,'09.21 P&amp;L Expanded'!$I$33,'09.21 P&amp;L Expanded'!#REF!,'09.21 P&amp;L Expanded'!$I$34,'09.21 P&amp;L Expanded'!#REF!,'09.21 P&amp;L Expanded'!$I$35,'09.21 P&amp;L Expanded'!#REF!</definedName>
    <definedName name="QB_FORMULA_3" localSheetId="13" hidden="1">'16-17 P&amp;L by Month'!$J$42,'16-17 P&amp;L by Month'!$G$43,'16-17 P&amp;L by Month'!$H$43,'16-17 P&amp;L by Month'!$I$43,'16-17 P&amp;L by Month'!$J$43,'16-17 P&amp;L by Month'!$G$44,'16-17 P&amp;L by Month'!$H$44,'16-17 P&amp;L by Month'!$I$44,'16-17 P&amp;L by Month'!$J$44,'16-17 P&amp;L by Month'!$J$47,'16-17 P&amp;L by Month'!$J$48,'16-17 P&amp;L by Month'!$G$49,'16-17 P&amp;L by Month'!$H$49,'16-17 P&amp;L by Month'!$I$49,'16-17 P&amp;L by Month'!$J$49,'16-17 P&amp;L by Month'!$J$51</definedName>
    <definedName name="QB_FORMULA_3" localSheetId="12" hidden="1">'17-18 P&amp;L by Month'!$K$35,'17-18 P&amp;L by Month'!$K$36,'17-18 P&amp;L by Month'!$K$37,'17-18 P&amp;L by Month'!$K$38,'17-18 P&amp;L by Month'!$K$39,'17-18 P&amp;L by Month'!$K$41,'17-18 P&amp;L by Month'!$K$42,'17-18 P&amp;L by Month'!$K$43,'17-18 P&amp;L by Month'!$G$44,'17-18 P&amp;L by Month'!$H$44,'17-18 P&amp;L by Month'!$I$44,'17-18 P&amp;L by Month'!$J$44,'17-18 P&amp;L by Month'!$K$44,'17-18 P&amp;L by Month'!$G$45,'17-18 P&amp;L by Month'!$H$45,'17-18 P&amp;L by Month'!$I$45</definedName>
    <definedName name="QB_FORMULA_3" localSheetId="11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Month'!$G$46,'18-19 P&amp;L by Month'!#REF!,'18-19 P&amp;L by Month'!#REF!,'18-19 P&amp;L by Month'!#REF!,'18-19 P&amp;L by Month'!#REF!,'18-19 P&amp;L by Month'!$G$47,'18-19 P&amp;L by Month'!#REF!,'18-19 P&amp;L by Month'!#REF!</definedName>
    <definedName name="QB_FORMULA_3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3" localSheetId="9" hidden="1">'20-21 Budget by Month'!$P$22,'20-21 Budget by Month'!$Q$22,'20-21 Budget by Month'!$R$22,'20-21 Budget by Month'!$S$22,'20-21 Budget by Month'!$S$24,'20-21 Budget by Month'!$S$25,'20-21 Budget by Month'!$S$26,'20-21 Budget by Month'!$G$27,'20-21 Budget by Month'!$H$27,'20-21 Budget by Month'!$I$27,'20-21 Budget by Month'!$J$27,'20-21 Budget by Month'!$K$27,'20-21 Budget by Month'!$L$27,'20-21 Budget by Month'!$M$27,'20-21 Budget by Month'!$N$27,'20-21 Budget by Month'!$O$27</definedName>
    <definedName name="QB_FORMULA_3" localSheetId="0" hidden="1">Tracking!$H$16,Tracking!#REF!,Tracking!#REF!,Tracking!#REF!,Tracking!#REF!,Tracking!#REF!,Tracking!#REF!,Tracking!#REF!,Tracking!#REF!,Tracking!$H$19,Tracking!#REF!,Tracking!#REF!,Tracking!#REF!,Tracking!#REF!,Tracking!#REF!,Tracking!$H$21</definedName>
    <definedName name="QB_FORMULA_3_1" localSheetId="1" hidden="1">'09.21 P&amp;L Expanded'!#REF!,'09.21 P&amp;L Expanded'!$I$30,'09.21 P&amp;L Expanded'!#REF!,'09.21 P&amp;L Expanded'!$I$31,'09.21 P&amp;L Expanded'!#REF!,'09.21 P&amp;L Expanded'!$I$32,'09.21 P&amp;L Expanded'!#REF!,'09.21 P&amp;L Expanded'!$I$33,'09.21 P&amp;L Expanded'!#REF!,'09.21 P&amp;L Expanded'!$G$34,'09.21 P&amp;L Expanded'!$H$34,'09.21 P&amp;L Expanded'!$I$34,'09.21 P&amp;L Expanded'!#REF!,'09.21 P&amp;L Expanded'!#REF!,'09.21 P&amp;L Expanded'!#REF!,'09.21 P&amp;L Expanded'!#REF!</definedName>
    <definedName name="QB_FORMULA_3_1" localSheetId="13" hidden="1">'16-17 P&amp;L by Month'!$K$33,'16-17 P&amp;L by Month'!$K$36,'16-17 P&amp;L by Month'!$K$37,'16-17 P&amp;L by Month'!$K$38,'16-17 P&amp;L by Month'!$K$39,'16-17 P&amp;L by Month'!$K$40,'16-17 P&amp;L by Month'!$K$42,'16-17 P&amp;L by Month'!$K$43,'16-17 P&amp;L by Month'!$G$44,'16-17 P&amp;L by Month'!$H$44,'16-17 P&amp;L by Month'!$I$44,'16-17 P&amp;L by Month'!$J$44,'16-17 P&amp;L by Month'!$K$44,'16-17 P&amp;L by Month'!$G$45,'16-17 P&amp;L by Month'!$H$45,'16-17 P&amp;L by Month'!$I$45</definedName>
    <definedName name="QB_FORMULA_3_1" localSheetId="12" hidden="1">'17-18 P&amp;L by Month'!$L$33,'17-18 P&amp;L by Month'!$L$34,'17-18 P&amp;L by Month'!$L$35,'17-18 P&amp;L by Month'!$L$36,'17-18 P&amp;L by Month'!$L$37,'17-18 P&amp;L by Month'!$L$39,'17-18 P&amp;L by Month'!$L$40,'17-18 P&amp;L by Month'!$L$41,'17-18 P&amp;L by Month'!$G$42,'17-18 P&amp;L by Month'!$H$42,'17-18 P&amp;L by Month'!$I$42,'17-18 P&amp;L by Month'!$J$42,'17-18 P&amp;L by Month'!$K$42,'17-18 P&amp;L by Month'!$L$42,'17-18 P&amp;L by Month'!$G$43,'17-18 P&amp;L by Month'!$H$43</definedName>
    <definedName name="QB_FORMULA_3_1" localSheetId="11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Month'!$G$44,'18-19 P&amp;L by Month'!#REF!,'18-19 P&amp;L by Month'!#REF!,'18-19 P&amp;L by Month'!#REF!,'18-19 P&amp;L by Month'!#REF!,'18-19 P&amp;L by Month'!#REF!,'18-19 P&amp;L by Month'!$G$45,'18-19 P&amp;L by Month'!#REF!</definedName>
    <definedName name="QB_FORMULA_3_1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3_1" localSheetId="9" hidden="1">'20-21 Budget by Month'!$M$25,'20-21 Budget by Month'!$N$25,'20-21 Budget by Month'!$O$25,'20-21 Budget by Month'!$P$25,'20-21 Budget by Month'!$Q$25,'20-21 Budget by Month'!$R$25,'20-21 Budget by Month'!$S$25,'20-21 Budget by Month'!$S$27,'20-21 Budget by Month'!$G$28,'20-21 Budget by Month'!$H$28,'20-21 Budget by Month'!$I$28,'20-21 Budget by Month'!$J$28,'20-21 Budget by Month'!$K$28,'20-21 Budget by Month'!$L$28,'20-21 Budget by Month'!$M$28,'20-21 Budget by Month'!$N$28</definedName>
    <definedName name="QB_FORMULA_3_2" localSheetId="13" hidden="1">'16-17 P&amp;L by Month'!$L$32,'16-17 P&amp;L by Month'!$G$33,'16-17 P&amp;L by Month'!$H$33,'16-17 P&amp;L by Month'!$I$33,'16-17 P&amp;L by Month'!$J$33,'16-17 P&amp;L by Month'!$K$33,'16-17 P&amp;L by Month'!$L$33,'16-17 P&amp;L by Month'!$L$36,'16-17 P&amp;L by Month'!$L$37,'16-17 P&amp;L by Month'!$L$38,'16-17 P&amp;L by Month'!$L$39,'16-17 P&amp;L by Month'!$L$40,'16-17 P&amp;L by Month'!$L$41,'16-17 P&amp;L by Month'!$L$42,'16-17 P&amp;L by Month'!$L$44,'16-17 P&amp;L by Month'!$L$45</definedName>
    <definedName name="QB_FORMULA_3_3" localSheetId="13" hidden="1">'16-17 P&amp;L by Month'!$H$32,'16-17 P&amp;L by Month'!$I$32,'16-17 P&amp;L by Month'!$J$32,'16-17 P&amp;L by Month'!$K$32,'16-17 P&amp;L by Month'!$L$32,'16-17 P&amp;L by Month'!$M$32,'16-17 P&amp;L by Month'!$G$33,'16-17 P&amp;L by Month'!$H$33,'16-17 P&amp;L by Month'!$I$33,'16-17 P&amp;L by Month'!$J$33,'16-17 P&amp;L by Month'!$K$33,'16-17 P&amp;L by Month'!$L$33,'16-17 P&amp;L by Month'!$M$33,'16-17 P&amp;L by Month'!$M$36,'16-17 P&amp;L by Month'!$M$37,'16-17 P&amp;L by Month'!$M$38</definedName>
    <definedName name="QB_FORMULA_3_4" localSheetId="13" hidden="1">'16-17 P&amp;L by Month'!$N$29,'16-17 P&amp;L by Month'!$N$30,'16-17 P&amp;L by Month'!$N$31,'16-17 P&amp;L by Month'!$G$32,'16-17 P&amp;L by Month'!$H$32,'16-17 P&amp;L by Month'!$I$32,'16-17 P&amp;L by Month'!$J$32,'16-17 P&amp;L by Month'!$K$32,'16-17 P&amp;L by Month'!$L$32,'16-17 P&amp;L by Month'!$M$32,'16-17 P&amp;L by Month'!$N$32,'16-17 P&amp;L by Month'!$G$33,'16-17 P&amp;L by Month'!$H$33,'16-17 P&amp;L by Month'!$I$33,'16-17 P&amp;L by Month'!$J$33,'16-17 P&amp;L by Month'!$K$33</definedName>
    <definedName name="QB_FORMULA_3_5" localSheetId="13" hidden="1">'16-17 P&amp;L by Month'!$N$25,'16-17 P&amp;L by Month'!$O$25,'16-17 P&amp;L by Month'!$O$27,'16-17 P&amp;L by Month'!$O$28,'16-17 P&amp;L by Month'!$O$29,'16-17 P&amp;L by Month'!$O$30,'16-17 P&amp;L by Month'!$O$31,'16-17 P&amp;L by Month'!$G$32,'16-17 P&amp;L by Month'!$H$32,'16-17 P&amp;L by Month'!$I$32,'16-17 P&amp;L by Month'!$J$32,'16-17 P&amp;L by Month'!$K$32,'16-17 P&amp;L by Month'!$L$32,'16-17 P&amp;L by Month'!$M$32,'16-17 P&amp;L by Month'!$N$32,'16-17 P&amp;L by Month'!$O$32</definedName>
    <definedName name="QB_FORMULA_30" localSheetId="6" hidden="1">'09.21 General Ledger'!$M$129,'09.21 General Ledger'!$M$131,'09.21 General Ledger'!$L$132,'09.21 General Ledger'!$M$132,'09.21 General Ledger'!$L$133,'09.21 General Ledger'!$M$133,'09.21 General Ledger'!$M$136,'09.21 General Ledger'!$M$137,'09.21 General Ledger'!$M$140,'09.21 General Ledger'!$L$141,'09.21 General Ledger'!$M$141,'09.21 General Ledger'!$M$143,'09.21 General Ledger'!$L$144,'09.21 General Ledger'!$M$144,'09.21 General Ledger'!$M$146,'09.21 General Ledger'!$M$147</definedName>
    <definedName name="QB_FORMULA_30" localSheetId="13" hidden="1">'16-17 P&amp;L by Month'!$R$161</definedName>
    <definedName name="QB_FORMULA_30" localSheetId="9" hidden="1">'20-21 Budget by Month'!$J$159,'20-21 Budget by Month'!$K$159,'20-21 Budget by Month'!$L$159,'20-21 Budget by Month'!$M$159,'20-21 Budget by Month'!$N$159,'20-21 Budget by Month'!$O$159,'20-21 Budget by Month'!$P$159,'20-21 Budget by Month'!$Q$159,'20-21 Budget by Month'!$R$159,'20-21 Budget by Month'!$S$159,'20-21 Budget by Month'!$G$160,'20-21 Budget by Month'!$H$160,'20-21 Budget by Month'!$I$160,'20-21 Budget by Month'!$J$160,'20-21 Budget by Month'!$K$160,'20-21 Budget by Month'!$L$160</definedName>
    <definedName name="QB_FORMULA_30_1" localSheetId="6" hidden="1">'09.21 General Ledger'!$M$130,'09.21 General Ledger'!$M$131,'09.21 General Ledger'!$M$132,'09.21 General Ledger'!$M$133,'09.21 General Ledger'!$M$134,'09.21 General Ledger'!$L$135,'09.21 General Ledger'!$M$135,'09.21 General Ledger'!$M$137,'09.21 General Ledger'!$L$138,'09.21 General Ledger'!$M$138,'09.21 General Ledger'!$L$139,'09.21 General Ledger'!$M$139,'09.21 General Ledger'!$M$142,'09.21 General Ledger'!$M$143,'09.21 General Ledger'!$M$146,'09.21 General Ledger'!$L$147</definedName>
    <definedName name="QB_FORMULA_30_1" localSheetId="13" hidden="1">'16-17 P&amp;L by Month'!$M$159,'16-17 P&amp;L by Month'!$N$159,'16-17 P&amp;L by Month'!$O$159,'16-17 P&amp;L by Month'!$P$159,'16-17 P&amp;L by Month'!$Q$159,'16-17 P&amp;L by Month'!$R$159,'16-17 P&amp;L by Month'!$S$159,'16-17 P&amp;L by Month'!$G$160,'16-17 P&amp;L by Month'!$H$160,'16-17 P&amp;L by Month'!$I$160,'16-17 P&amp;L by Month'!$J$160,'16-17 P&amp;L by Month'!$K$160,'16-17 P&amp;L by Month'!$L$160,'16-17 P&amp;L by Month'!$M$160,'16-17 P&amp;L by Month'!$N$160,'16-17 P&amp;L by Month'!$O$160</definedName>
    <definedName name="QB_FORMULA_30_1" localSheetId="9" hidden="1">'20-21 Budget by Month'!$Q$163,'20-21 Budget by Month'!$R$163,'20-21 Budget by Month'!$S$163,'20-21 Budget by Month'!$S$166,'20-21 Budget by Month'!$S$167,'20-21 Budget by Month'!$G$168,'20-21 Budget by Month'!$H$168,'20-21 Budget by Month'!$I$168,'20-21 Budget by Month'!$J$168,'20-21 Budget by Month'!$K$168,'20-21 Budget by Month'!$L$168,'20-21 Budget by Month'!$M$168,'20-21 Budget by Month'!$N$168,'20-21 Budget by Month'!$O$168,'20-21 Budget by Month'!$P$168,'20-21 Budget by Month'!$Q$168</definedName>
    <definedName name="QB_FORMULA_30_2" localSheetId="6" hidden="1">'09.21 General Ledger'!$M$129,'09.21 General Ledger'!$M$130,'09.21 General Ledger'!$L$131,'09.21 General Ledger'!$M$131,'09.21 General Ledger'!$L$132,'09.21 General Ledger'!$M$132,'09.21 General Ledger'!$M$135,'09.21 General Ledger'!$L$136,'09.21 General Ledger'!$M$136,'09.21 General Ledger'!$M$138,'09.21 General Ledger'!$L$139,'09.21 General Ledger'!$M$139,'09.21 General Ledger'!$L$140,'09.21 General Ledger'!$M$140,'09.21 General Ledger'!$M$143,'09.21 General Ledger'!$M$144</definedName>
    <definedName name="QB_FORMULA_31" localSheetId="6" hidden="1">'09.21 General Ledger'!$L$148,'09.21 General Ledger'!$M$148,'09.21 General Ledger'!$M$150,'09.21 General Ledger'!$L$151,'09.21 General Ledger'!$M$151,'09.21 General Ledger'!$L$152,'09.21 General Ledger'!$M$152,'09.21 General Ledger'!$M$155,'09.21 General Ledger'!$L$156,'09.21 General Ledger'!$M$156,'09.21 General Ledger'!$M$158,'09.21 General Ledger'!$M$160,'09.21 General Ledger'!$M$162,'09.21 General Ledger'!$M$164,'09.21 General Ledger'!$M$165,'09.21 General Ledger'!$L$166</definedName>
    <definedName name="QB_FORMULA_31" localSheetId="13" hidden="1">'16-17 P&amp;L by Month'!$P$160,'16-17 P&amp;L by Month'!$Q$160,'16-17 P&amp;L by Month'!$R$160,'16-17 P&amp;L by Month'!$S$160,'16-17 P&amp;L by Month'!$G$161,'16-17 P&amp;L by Month'!$H$161,'16-17 P&amp;L by Month'!$I$161,'16-17 P&amp;L by Month'!$J$161,'16-17 P&amp;L by Month'!$K$161,'16-17 P&amp;L by Month'!$L$161,'16-17 P&amp;L by Month'!$M$161,'16-17 P&amp;L by Month'!$N$161,'16-17 P&amp;L by Month'!$O$161,'16-17 P&amp;L by Month'!$P$161,'16-17 P&amp;L by Month'!$Q$161,'16-17 P&amp;L by Month'!$R$161</definedName>
    <definedName name="QB_FORMULA_31" localSheetId="9" hidden="1">'20-21 Budget by Month'!$M$160,'20-21 Budget by Month'!$N$160,'20-21 Budget by Month'!$O$160,'20-21 Budget by Month'!$P$160,'20-21 Budget by Month'!$Q$160,'20-21 Budget by Month'!$R$160,'20-21 Budget by Month'!$S$160</definedName>
    <definedName name="QB_FORMULA_31_1" localSheetId="6" hidden="1">'09.21 General Ledger'!$M$147,'09.21 General Ledger'!$M$149,'09.21 General Ledger'!$L$150,'09.21 General Ledger'!$M$150,'09.21 General Ledger'!$M$152,'09.21 General Ledger'!$M$153,'09.21 General Ledger'!$L$154,'09.21 General Ledger'!$M$154,'09.21 General Ledger'!$M$156,'09.21 General Ledger'!$L$157,'09.21 General Ledger'!$M$157,'09.21 General Ledger'!$L$158,'09.21 General Ledger'!$M$158,'09.21 General Ledger'!$M$161,'09.21 General Ledger'!$L$162,'09.21 General Ledger'!$M$162</definedName>
    <definedName name="QB_FORMULA_31_1" localSheetId="9" hidden="1">'20-21 Budget by Month'!$R$168,'20-21 Budget by Month'!$S$168,'20-21 Budget by Month'!$G$169,'20-21 Budget by Month'!$H$169,'20-21 Budget by Month'!$I$169,'20-21 Budget by Month'!$J$169,'20-21 Budget by Month'!$K$169,'20-21 Budget by Month'!$L$169,'20-21 Budget by Month'!$M$169,'20-21 Budget by Month'!$N$169,'20-21 Budget by Month'!$O$169,'20-21 Budget by Month'!$P$169,'20-21 Budget by Month'!$Q$169,'20-21 Budget by Month'!$R$169,'20-21 Budget by Month'!$S$169,'20-21 Budget by Month'!#REF!</definedName>
    <definedName name="QB_FORMULA_31_2" localSheetId="6" hidden="1">'09.21 General Ledger'!$M$147,'09.21 General Ledger'!$L$148,'09.21 General Ledger'!$M$148,'09.21 General Ledger'!$M$150,'09.21 General Ledger'!$M$151,'09.21 General Ledger'!$L$152,'09.21 General Ledger'!$M$152,'09.21 General Ledger'!$M$154,'09.21 General Ledger'!$M$156,'09.21 General Ledger'!$L$157,'09.21 General Ledger'!$M$157,'09.21 General Ledger'!$L$158,'09.21 General Ledger'!$M$158,'09.21 General Ledger'!$M$161,'09.21 General Ledger'!$M$163,'09.21 General Ledger'!$M$165</definedName>
    <definedName name="QB_FORMULA_32" localSheetId="6" hidden="1">'09.21 General Ledger'!$M$166,'09.21 General Ledger'!$M$168,'09.21 General Ledger'!$L$169,'09.21 General Ledger'!$M$169,'09.21 General Ledger'!$M$172,'09.21 General Ledger'!$L$173,'09.21 General Ledger'!$M$173,'09.21 General Ledger'!$M$175,'09.21 General Ledger'!$M$176,'09.21 General Ledger'!$L$177,'09.21 General Ledger'!$M$177,'09.21 General Ledger'!$M$179,'09.21 General Ledger'!#REF!,'09.21 General Ledger'!#REF!,'09.21 General Ledger'!#REF!,'09.21 General Ledger'!#REF!</definedName>
    <definedName name="QB_FORMULA_32" localSheetId="13" hidden="1">'16-17 P&amp;L by Month'!$S$161</definedName>
    <definedName name="QB_FORMULA_32" localSheetId="9" hidden="1">'20-21 Budget by Month'!#REF!,'20-21 Budget by Month'!#REF!,'20-21 Budget by Month'!#REF!,'20-21 Budget by Month'!#REF!,'20-21 Budget by Month'!#REF!,'20-21 Budget by Month'!#REF!,'20-21 Budget by Month'!#REF!,'20-21 Budget by Month'!#REF!,'20-21 Budget by Month'!#REF!,'20-21 Budget by Month'!#REF!,'20-21 Budget by Month'!#REF!,'20-21 Budget by Month'!#REF!</definedName>
    <definedName name="QB_FORMULA_32_1" localSheetId="6" hidden="1">'09.21 General Ledger'!$M$164,'09.21 General Ledger'!$M$166,'09.21 General Ledger'!$M$168,'09.21 General Ledger'!$M$170,'09.21 General Ledger'!$M$171,'09.21 General Ledger'!$L$172,'09.21 General Ledger'!$M$172,'09.21 General Ledger'!$M$174,'09.21 General Ledger'!$L$175,'09.21 General Ledger'!$M$175,'09.21 General Ledger'!$M$178,'09.21 General Ledger'!$L$179,'09.21 General Ledger'!$M$179,'09.21 General Ledger'!#REF!,'09.21 General Ledger'!#REF!,'09.21 General Ledger'!$L$180</definedName>
    <definedName name="QB_FORMULA_32_2" localSheetId="6" hidden="1">'09.21 General Ledger'!$L$166,'09.21 General Ledger'!$M$166,'09.21 General Ledger'!$M$168,'09.21 General Ledger'!$M$170,'09.21 General Ledger'!$M$172,'09.21 General Ledger'!$M$173,'09.21 General Ledger'!$M$174,'09.21 General Ledger'!$M$175,'09.21 General Ledger'!$M$176,'09.21 General Ledger'!$M$177,'09.21 General Ledger'!$M$178,'09.21 General Ledger'!$L$179,'09.21 General Ledger'!$M$179,'09.21 General Ledger'!#REF!,'09.21 General Ledger'!$L$180,'09.21 General Ledger'!$M$180</definedName>
    <definedName name="QB_FORMULA_33" localSheetId="6" hidden="1">'09.21 General Ledger'!$M$182,'09.21 General Ledger'!$M$183,'09.21 General Ledger'!$M$184,'09.21 General Ledger'!$M$185,'09.21 General Ledger'!$L$186,'09.21 General Ledger'!$M$186,'09.21 General Ledger'!$M$188,'09.21 General Ledger'!$L$189,'09.21 General Ledger'!$M$189,'09.21 General Ledger'!$M$192,'09.21 General Ledger'!$M$193,'09.21 General Ledger'!$M$194,'09.21 General Ledger'!$M$195,'09.21 General Ledger'!$M$196,'09.21 General Ledger'!$L$197,'09.21 General Ledger'!$M$197</definedName>
    <definedName name="QB_FORMULA_33_1" localSheetId="6" hidden="1">'09.21 General Ledger'!$M$180,'09.21 General Ledger'!$M$182,'09.21 General Ledger'!$L$183,'09.21 General Ledger'!$M$183,'09.21 General Ledger'!$L$184,'09.21 General Ledger'!$M$184,'09.21 General Ledger'!$M$188,'09.21 General Ledger'!$M$189,'09.21 General Ledger'!$M$190,'09.21 General Ledger'!$M$191,'09.21 General Ledger'!$L$192,'09.21 General Ledger'!$M$192,'09.21 General Ledger'!$M$194,'09.21 General Ledger'!$L$195,'09.21 General Ledger'!$M$195,'09.21 General Ledger'!$M$198</definedName>
    <definedName name="QB_FORMULA_33_2" localSheetId="6" hidden="1">'09.21 General Ledger'!$M$182,'09.21 General Ledger'!$M$184,'09.21 General Ledger'!$L$185,'09.21 General Ledger'!$M$185,'09.21 General Ledger'!$L$186,'09.21 General Ledger'!$M$186,'09.21 General Ledger'!$M$190,'09.21 General Ledger'!$M$192,'09.21 General Ledger'!$L$193,'09.21 General Ledger'!$M$193,'09.21 General Ledger'!$L$194,'09.21 General Ledger'!$M$194,'09.21 General Ledger'!$M$197,'09.21 General Ledger'!$M$198,'09.21 General Ledger'!$M$199,'09.21 General Ledger'!$M$200</definedName>
    <definedName name="QB_FORMULA_34" localSheetId="6" hidden="1">'09.21 General Ledger'!$M$199,'09.21 General Ledger'!$L$200,'09.21 General Ledger'!$M$200,'09.21 General Ledger'!$M$202,'09.21 General Ledger'!$M$203,'09.21 General Ledger'!$M$204,'09.21 General Ledger'!$M$205,'09.21 General Ledger'!$M$206,'09.21 General Ledger'!$M$207,'09.21 General Ledger'!$M$208,'09.21 General Ledger'!$M$209,'09.21 General Ledger'!$L$210,'09.21 General Ledger'!$M$210,'09.21 General Ledger'!$M$212,'09.21 General Ledger'!$M$214,'09.21 General Ledger'!$M$215</definedName>
    <definedName name="QB_FORMULA_34_1" localSheetId="6" hidden="1">'09.21 General Ledger'!$M$199,'09.21 General Ledger'!$M$200,'09.21 General Ledger'!$M$201,'09.21 General Ledger'!$M$202,'09.21 General Ledger'!$L$203,'09.21 General Ledger'!$M$203,'09.21 General Ledger'!$M$205,'09.21 General Ledger'!$M$207,'09.21 General Ledger'!$M$208,'09.21 General Ledger'!$M$209,'09.21 General Ledger'!$M$210,'09.21 General Ledger'!$M$211,'09.21 General Ledger'!$M$212,'09.21 General Ledger'!$M$213,'09.21 General Ledger'!$M$214,'09.21 General Ledger'!$L$215</definedName>
    <definedName name="QB_FORMULA_34_2" localSheetId="6" hidden="1">'09.21 General Ledger'!$L$201,'09.21 General Ledger'!$M$201,'09.21 General Ledger'!$M$203,'09.21 General Ledger'!$M$205,'09.21 General Ledger'!$M$206,'09.21 General Ledger'!$M$207,'09.21 General Ledger'!$M$208,'09.21 General Ledger'!$M$209,'09.21 General Ledger'!$M$210,'09.21 General Ledger'!$M$211,'09.21 General Ledger'!$L$212,'09.21 General Ledger'!$M$212,'09.21 General Ledger'!$M$214,'09.21 General Ledger'!$M$215,'09.21 General Ledger'!$L$216,'09.21 General Ledger'!$M$216</definedName>
    <definedName name="QB_FORMULA_35" localSheetId="6" hidden="1">'09.21 General Ledger'!$M$216,'09.21 General Ledger'!$M$217,'09.21 General Ledger'!$M$218,'09.21 General Ledger'!$L$219,'09.21 General Ledger'!$M$219,'09.21 General Ledger'!$M$221,'09.21 General Ledger'!$L$222,'09.21 General Ledger'!$M$222,'09.21 General Ledger'!$L$223,'09.21 General Ledger'!$M$223,'09.21 General Ledger'!$M$226,'09.21 General Ledger'!$M$228,'09.21 General Ledger'!$M$230,'09.21 General Ledger'!$M$231,'09.21 General Ledger'!$L$232,'09.21 General Ledger'!$M$232</definedName>
    <definedName name="QB_FORMULA_35_1" localSheetId="6" hidden="1">'09.21 General Ledger'!$M$215,'09.21 General Ledger'!$M$217,'09.21 General Ledger'!$M$219,'09.21 General Ledger'!$M$220,'09.21 General Ledger'!$M$221,'09.21 General Ledger'!$M$222,'09.21 General Ledger'!$M$223,'09.21 General Ledger'!$L$224,'09.21 General Ledger'!$M$224,'09.21 General Ledger'!$M$226,'09.21 General Ledger'!$L$227,'09.21 General Ledger'!$M$227,'09.21 General Ledger'!$L$228,'09.21 General Ledger'!$M$228,'09.21 General Ledger'!$M$231,'09.21 General Ledger'!$M$233</definedName>
    <definedName name="QB_FORMULA_35_2" localSheetId="6" hidden="1">'09.21 General Ledger'!$M$218,'09.21 General Ledger'!$M$219,'09.21 General Ledger'!$M$220,'09.21 General Ledger'!$M$221,'09.21 General Ledger'!$M$222,'09.21 General Ledger'!$M$223,'09.21 General Ledger'!$M$224,'09.21 General Ledger'!$M$225,'09.21 General Ledger'!$M$226,'09.21 General Ledger'!$M$227,'09.21 General Ledger'!$M$228,'09.21 General Ledger'!$M$229,'09.21 General Ledger'!$M$230,'09.21 General Ledger'!$M$231,'09.21 General Ledger'!$M$232,'09.21 General Ledger'!$M$233</definedName>
    <definedName name="QB_FORMULA_36" localSheetId="6" hidden="1">'09.21 General Ledger'!$M$236,'09.21 General Ledger'!$L$237,'09.21 General Ledger'!$M$237,'09.21 General Ledger'!$M$239,'09.21 General Ledger'!$M$240,'09.21 General Ledger'!$L$241,'09.21 General Ledger'!$M$241,'09.21 General Ledger'!$M$243,'09.21 General Ledger'!$L$244,'09.21 General Ledger'!$M$244,'09.21 General Ledger'!$M$247,'09.21 General Ledger'!$L$248,'09.21 General Ledger'!$M$248,'09.21 General Ledger'!$M$250,'09.21 General Ledger'!$M$251,'09.21 General Ledger'!$L$252</definedName>
    <definedName name="QB_FORMULA_36_1" localSheetId="6" hidden="1">'09.21 General Ledger'!$M$235,'09.21 General Ledger'!$M$236,'09.21 General Ledger'!$L$237,'09.21 General Ledger'!$M$237,'09.21 General Ledger'!$M$241,'09.21 General Ledger'!$L$242,'09.21 General Ledger'!$M$242,'09.21 General Ledger'!$M$244,'09.21 General Ledger'!$M$246,'09.21 General Ledger'!$L$247,'09.21 General Ledger'!$M$247,'09.21 General Ledger'!$M$249,'09.21 General Ledger'!$L$250,'09.21 General Ledger'!$M$250,'09.21 General Ledger'!$M$252,'09.21 General Ledger'!$L$253</definedName>
    <definedName name="QB_FORMULA_36_2" localSheetId="6" hidden="1">'09.21 General Ledger'!$M$234,'09.21 General Ledger'!$M$235,'09.21 General Ledger'!$M$236,'09.21 General Ledger'!$M$237,'09.21 General Ledger'!$M$238,'09.21 General Ledger'!$M$239,'09.21 General Ledger'!$M$240,'09.21 General Ledger'!$M$241,'09.21 General Ledger'!$M$242,'09.21 General Ledger'!$M$243,'09.21 General Ledger'!$M$244,'09.21 General Ledger'!$M$246,'09.21 General Ledger'!$L$247,'09.21 General Ledger'!$M$247,'09.21 General Ledger'!$M$249,'09.21 General Ledger'!$L$250</definedName>
    <definedName name="QB_FORMULA_37" localSheetId="6" hidden="1">'09.21 General Ledger'!$M$252,'09.21 General Ledger'!$L$253,'09.21 General Ledger'!$M$253,'09.21 General Ledger'!$M$256,'09.21 General Ledger'!$L$257,'09.21 General Ledger'!$M$257,'09.21 General Ledger'!$M$259,'09.21 General Ledger'!$M$260,'09.21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37_1" localSheetId="6" hidden="1">'09.21 General Ledger'!$M$253,'09.21 General Ledger'!$M$255,'09.21 General Ledger'!$M$256,'09.21 General Ledger'!$L$257,'09.21 General Ledger'!$M$257,'09.21 General Ledger'!$L$258,'09.21 General Ledger'!$M$258,'09.21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37_2" localSheetId="6" hidden="1">'09.21 General Ledger'!$M$250,'09.21 General Ledger'!$L$251,'09.21 General Ledger'!$M$251,'09.21 General Ledger'!$M$254,'09.21 General Ledger'!$M$256,'09.21 General Ledger'!$M$257,'09.21 General Ledger'!$L$258,'09.21 General Ledger'!$M$258,'09.21 General Ledger'!$M$260,'09.21 General Ledger'!#REF!,'09.21 General Ledger'!#REF!,'09.21 General Ledger'!#REF!,'09.21 General Ledger'!#REF!,'09.21 General Ledger'!#REF!,'09.21 General Ledger'!#REF!,'09.21 General Ledger'!#REF!</definedName>
    <definedName name="QB_FORMULA_38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38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38_2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39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Ledger'!$M$261,'09.21 General Ledger'!$M$262,'09.21 General Ledger'!$L$263,'09.21 General Ledger'!$M$263,'09.21 General Ledger'!$L$264,'09.21 General Ledger'!$M$264</definedName>
    <definedName name="QB_FORMULA_39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Ledger'!$M$261,'09.21 General Ledger'!$L$262,'09.21 General Ledger'!$M$262,'09.21 General Ledger'!$L$263,'09.21 General Ledger'!$M$263,'09.21 General Ledger'!$M$266,'09.21 General Ledger'!$M$267</definedName>
    <definedName name="QB_FORMULA_39_2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Ledger'!$L$261,'09.21 General Ledger'!$M$261,'09.21 General Ledger'!$M$263,'09.21 General Ledger'!$M$264,'09.21 General Ledger'!$L$265</definedName>
    <definedName name="QB_FORMULA_4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4" localSheetId="1" hidden="1">'09.21 P&amp;L Expanded'!$G$36,'09.21 P&amp;L Expanded'!$H$36,'09.21 P&amp;L Expanded'!$I$36,'09.21 P&amp;L Expanded'!#REF!,'09.21 P&amp;L Expanded'!#REF!,'09.21 P&amp;L Expanded'!#REF!,'09.21 P&amp;L Expanded'!#REF!,'09.21 P&amp;L Expanded'!$G$38,'09.21 P&amp;L Expanded'!$H$38,'09.21 P&amp;L Expanded'!$I$38,'09.21 P&amp;L Expanded'!#REF!,'09.21 P&amp;L Expanded'!#REF!,'09.21 P&amp;L Expanded'!#REF!,'09.21 P&amp;L Expanded'!#REF!,'09.21 P&amp;L Expanded'!#REF!,'09.21 P&amp;L Expanded'!#REF!</definedName>
    <definedName name="QB_FORMULA_4" localSheetId="13" hidden="1">'16-17 P&amp;L by Month'!$J$52,'16-17 P&amp;L by Month'!$J$53,'16-17 P&amp;L by Month'!$J$54,'16-17 P&amp;L by Month'!$J$55,'16-17 P&amp;L by Month'!$G$56,'16-17 P&amp;L by Month'!$H$56,'16-17 P&amp;L by Month'!$I$56,'16-17 P&amp;L by Month'!$J$56,'16-17 P&amp;L by Month'!$G$57,'16-17 P&amp;L by Month'!$H$57,'16-17 P&amp;L by Month'!$I$57,'16-17 P&amp;L by Month'!$J$57,'16-17 P&amp;L by Month'!$J$60,'16-17 P&amp;L by Month'!$J$61,'16-17 P&amp;L by Month'!$J$62,'16-17 P&amp;L by Month'!$J$63</definedName>
    <definedName name="QB_FORMULA_4" localSheetId="12" hidden="1">'17-18 P&amp;L by Month'!$J$45,'17-18 P&amp;L by Month'!$K$45,'17-18 P&amp;L by Month'!$K$48,'17-18 P&amp;L by Month'!$K$49,'17-18 P&amp;L by Month'!$G$50,'17-18 P&amp;L by Month'!$H$50,'17-18 P&amp;L by Month'!$I$50,'17-18 P&amp;L by Month'!$J$50,'17-18 P&amp;L by Month'!$K$50,'17-18 P&amp;L by Month'!$K$52,'17-18 P&amp;L by Month'!$K$53,'17-18 P&amp;L by Month'!$K$54,'17-18 P&amp;L by Month'!$K$55,'17-18 P&amp;L by Month'!$K$56,'17-18 P&amp;L by Month'!$K$57,'17-18 P&amp;L by Month'!$G$58</definedName>
    <definedName name="QB_FORMULA_4" localSheetId="11" hidden="1">'18-19 P&amp;L by Month'!#REF!,'18-19 P&amp;L by Month'!#REF!,'18-19 P&amp;L by Month'!#REF!,'18-19 P&amp;L by Month'!#REF!,'18-19 P&amp;L by Month'!$G$52,'18-19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Month'!$G$60</definedName>
    <definedName name="QB_FORMULA_4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4" localSheetId="9" hidden="1">'20-21 Budget by Month'!$P$27,'20-21 Budget by Month'!$Q$27,'20-21 Budget by Month'!$R$27,'20-21 Budget by Month'!$S$27,'20-21 Budget by Month'!$G$28,'20-21 Budget by Month'!$H$28,'20-21 Budget by Month'!$I$28,'20-21 Budget by Month'!$J$28,'20-21 Budget by Month'!$K$28,'20-21 Budget by Month'!$L$28,'20-21 Budget by Month'!$M$28,'20-21 Budget by Month'!$N$28,'20-21 Budget by Month'!$O$28,'20-21 Budget by Month'!$P$28,'20-21 Budget by Month'!$Q$28,'20-21 Budget by Month'!$R$28</definedName>
    <definedName name="QB_FORMULA_4" localSheetId="0" hidden="1">Tracking!#REF!,Tracking!#REF!,Tracking!#REF!,Tracking!$H$23,Tracking!#REF!,Tracking!$H$24,Tracking!#REF!,Tracking!$H$25,Tracking!#REF!,Tracking!$H$26,Tracking!#REF!,Tracking!#REF!,Tracking!#REF!,Tracking!#REF!,Tracking!#REF!,Tracking!$F$27</definedName>
    <definedName name="QB_FORMULA_4_1" localSheetId="1" hidden="1">'09.21 P&amp;L Expanded'!$G$35,'09.21 P&amp;L Expanded'!$H$35,'09.21 P&amp;L Expanded'!$I$35,'09.21 P&amp;L Expanded'!#REF!,'09.21 P&amp;L Expanded'!#REF!,'09.21 P&amp;L Expanded'!#REF!,'09.21 P&amp;L Expanded'!#REF!,'09.21 P&amp;L Expanded'!$I$39,'09.21 P&amp;L Expanded'!#REF!,'09.21 P&amp;L Expanded'!$I$41,'09.21 P&amp;L Expanded'!#REF!,'09.21 P&amp;L Expanded'!#REF!,'09.21 P&amp;L Expanded'!#REF!,'09.21 P&amp;L Expanded'!$I$43,'09.21 P&amp;L Expanded'!#REF!,'09.21 P&amp;L Expanded'!$I$44</definedName>
    <definedName name="QB_FORMULA_4_1" localSheetId="13" hidden="1">'16-17 P&amp;L by Month'!$J$45,'16-17 P&amp;L by Month'!$K$45,'16-17 P&amp;L by Month'!$K$48,'16-17 P&amp;L by Month'!$K$49,'16-17 P&amp;L by Month'!$G$50,'16-17 P&amp;L by Month'!$H$50,'16-17 P&amp;L by Month'!$I$50,'16-17 P&amp;L by Month'!$J$50,'16-17 P&amp;L by Month'!$K$50,'16-17 P&amp;L by Month'!$K$52,'16-17 P&amp;L by Month'!$K$53,'16-17 P&amp;L by Month'!$K$54,'16-17 P&amp;L by Month'!$K$55,'16-17 P&amp;L by Month'!$K$56,'16-17 P&amp;L by Month'!$K$57,'16-17 P&amp;L by Month'!$K$58</definedName>
    <definedName name="QB_FORMULA_4_1" localSheetId="12" hidden="1">'17-18 P&amp;L by Month'!$I$43,'17-18 P&amp;L by Month'!$J$43,'17-18 P&amp;L by Month'!$K$43,'17-18 P&amp;L by Month'!$L$43,'17-18 P&amp;L by Month'!$L$46,'17-18 P&amp;L by Month'!$L$47,'17-18 P&amp;L by Month'!$G$48,'17-18 P&amp;L by Month'!$H$48,'17-18 P&amp;L by Month'!$I$48,'17-18 P&amp;L by Month'!$J$48,'17-18 P&amp;L by Month'!$K$48,'17-18 P&amp;L by Month'!$L$48,'17-18 P&amp;L by Month'!$L$50,'17-18 P&amp;L by Month'!$L$51,'17-18 P&amp;L by Month'!$L$52,'17-18 P&amp;L by Month'!$L$53</definedName>
    <definedName name="QB_FORMULA_4_1" localSheetId="11" hidden="1">'18-19 P&amp;L by Month'!#REF!,'18-19 P&amp;L by Month'!#REF!,'18-19 P&amp;L by Month'!#REF!,'18-19 P&amp;L by Month'!#REF!,'18-19 P&amp;L by Month'!#REF!,'18-19 P&amp;L by Month'!#REF!,'18-19 P&amp;L by Month'!$G$50,'18-19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4_1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4_1" localSheetId="9" hidden="1">'20-21 Budget by Month'!$O$28,'20-21 Budget by Month'!$P$28,'20-21 Budget by Month'!$Q$28,'20-21 Budget by Month'!$R$28,'20-21 Budget by Month'!$S$28,'20-21 Budget by Month'!$S$30,'20-21 Budget by Month'!$S$31,'20-21 Budget by Month'!$S$32,'20-21 Budget by Month'!$S$33,'20-21 Budget by Month'!$S$34,'20-21 Budget by Month'!$G$35,'20-21 Budget by Month'!$H$35,'20-21 Budget by Month'!$I$35,'20-21 Budget by Month'!$J$35,'20-21 Budget by Month'!$K$35,'20-21 Budget by Month'!$L$35</definedName>
    <definedName name="QB_FORMULA_4_2" localSheetId="13" hidden="1">'16-17 P&amp;L by Month'!$G$46,'16-17 P&amp;L by Month'!$H$46,'16-17 P&amp;L by Month'!$I$46,'16-17 P&amp;L by Month'!$J$46,'16-17 P&amp;L by Month'!$K$46,'16-17 P&amp;L by Month'!$L$46,'16-17 P&amp;L by Month'!$G$47,'16-17 P&amp;L by Month'!$H$47,'16-17 P&amp;L by Month'!$I$47,'16-17 P&amp;L by Month'!$J$47,'16-17 P&amp;L by Month'!$K$47,'16-17 P&amp;L by Month'!$L$47,'16-17 P&amp;L by Month'!$L$50,'16-17 P&amp;L by Month'!$L$51,'16-17 P&amp;L by Month'!$G$52,'16-17 P&amp;L by Month'!$H$52</definedName>
    <definedName name="QB_FORMULA_4_3" localSheetId="13" hidden="1">'16-17 P&amp;L by Month'!$M$39,'16-17 P&amp;L by Month'!$M$40,'16-17 P&amp;L by Month'!$M$41,'16-17 P&amp;L by Month'!$M$42,'16-17 P&amp;L by Month'!$M$44,'16-17 P&amp;L by Month'!$M$45,'16-17 P&amp;L by Month'!$G$46,'16-17 P&amp;L by Month'!$H$46,'16-17 P&amp;L by Month'!$I$46,'16-17 P&amp;L by Month'!$J$46,'16-17 P&amp;L by Month'!$K$46,'16-17 P&amp;L by Month'!$L$46,'16-17 P&amp;L by Month'!$M$46,'16-17 P&amp;L by Month'!$G$47,'16-17 P&amp;L by Month'!$H$47,'16-17 P&amp;L by Month'!$I$47</definedName>
    <definedName name="QB_FORMULA_4_4" localSheetId="13" hidden="1">'16-17 P&amp;L by Month'!$L$33,'16-17 P&amp;L by Month'!$M$33,'16-17 P&amp;L by Month'!$N$33,'16-17 P&amp;L by Month'!$N$36,'16-17 P&amp;L by Month'!$N$37,'16-17 P&amp;L by Month'!$N$38,'16-17 P&amp;L by Month'!$N$39,'16-17 P&amp;L by Month'!$N$40,'16-17 P&amp;L by Month'!$N$41,'16-17 P&amp;L by Month'!$N$42,'16-17 P&amp;L by Month'!$N$43,'16-17 P&amp;L by Month'!$N$45,'16-17 P&amp;L by Month'!$N$46,'16-17 P&amp;L by Month'!$G$47,'16-17 P&amp;L by Month'!$H$47,'16-17 P&amp;L by Month'!$I$47</definedName>
    <definedName name="QB_FORMULA_4_5" localSheetId="13" hidden="1">'16-17 P&amp;L by Month'!$G$33,'16-17 P&amp;L by Month'!$H$33,'16-17 P&amp;L by Month'!$I$33,'16-17 P&amp;L by Month'!$J$33,'16-17 P&amp;L by Month'!$K$33,'16-17 P&amp;L by Month'!$L$33,'16-17 P&amp;L by Month'!$M$33,'16-17 P&amp;L by Month'!$N$33,'16-17 P&amp;L by Month'!$O$33,'16-17 P&amp;L by Month'!$O$36,'16-17 P&amp;L by Month'!$O$37,'16-17 P&amp;L by Month'!$O$38,'16-17 P&amp;L by Month'!$O$39,'16-17 P&amp;L by Month'!$O$40,'16-17 P&amp;L by Month'!$O$41,'16-17 P&amp;L by Month'!$O$42</definedName>
    <definedName name="QB_FORMULA_40" localSheetId="6" hidden="1">'09.21 General Ledger'!$M$267,'09.21 General Ledger'!$L$268,'09.21 General Ledger'!$M$268,'09.21 General Ledger'!$M$270,'09.21 General Ledger'!$M$271,'09.21 General Ledger'!$L$272,'09.21 General Ledger'!$M$272,'09.21 General Ledger'!$L$273,'09.21 General Ledger'!$M$273,'09.21 General Ledger'!$L$274,'09.21 General Ledger'!$M$274,'09.21 General Ledger'!$M$277,'09.21 General Ledger'!$M$278,'09.21 General Ledger'!$L$279,'09.21 General Ledger'!$M$279,'09.21 General Ledger'!$M$281</definedName>
    <definedName name="QB_FORMULA_40_1" localSheetId="6" hidden="1">'09.21 General Ledger'!$L$268,'09.21 General Ledger'!$M$268,'09.21 General Ledger'!$L$269,'09.21 General Ledger'!$M$269,'09.21 General Ledger'!$M$272,'09.21 General Ledger'!$L$273,'09.21 General Ledger'!$M$273,'09.21 General Ledger'!$M$275,'09.21 General Ledger'!$M$276,'09.21 General Ledger'!$L$277,'09.21 General Ledger'!$M$277,'09.21 General Ledger'!$L$278,'09.21 General Ledger'!$M$278,'09.21 General Ledger'!$L$279,'09.21 General Ledger'!$M$279,'09.21 General Ledger'!$M$282</definedName>
    <definedName name="QB_FORMULA_40_2" localSheetId="6" hidden="1">'09.21 General Ledger'!$M$265,'09.21 General Ledger'!$M$267,'09.21 General Ledger'!$L$268,'09.21 General Ledger'!$M$268,'09.21 General Ledger'!$M$270,'09.21 General Ledger'!$L$271,'09.21 General Ledger'!$M$271,'09.21 General Ledger'!$L$272,'09.21 General Ledger'!$M$272,'09.21 General Ledger'!$M$276,'09.21 General Ledger'!$M$277,'09.21 General Ledger'!$M$278,'09.21 General Ledger'!$M$279,'09.21 General Ledger'!$M$280,'09.21 General Ledger'!$M$281,'09.21 General Ledger'!$M$282</definedName>
    <definedName name="QB_FORMULA_41" localSheetId="6" hidden="1">'09.21 General Ledger'!$M$282,'09.21 General Ledger'!$M$283,'09.21 General Ledger'!$M$284,'09.21 General Ledger'!$M$285,'09.21 General Ledger'!$M$286,'09.21 General Ledger'!$M$287,'09.21 General Ledger'!$M$288,'09.21 General Ledger'!$M$289,'09.21 General Ledger'!$M$290,'09.21 General Ledger'!$M$291,'09.21 General Ledger'!$M$292,'09.21 General Ledger'!$M$293,'09.21 General Ledger'!$M$294,'09.21 General Ledger'!$M$295,'09.21 General Ledger'!$M$296,'09.21 General Ledger'!$M$297</definedName>
    <definedName name="QB_FORMULA_41_1" localSheetId="6" hidden="1">'09.21 General Ledger'!$M$283,'09.21 General Ledger'!$L$284,'09.21 General Ledger'!$M$284,'09.21 General Ledger'!$M$286,'09.21 General Ledger'!$M$287,'09.21 General Ledger'!$M$288,'09.21 General Ledger'!$M$289,'09.21 General Ledger'!$M$290,'09.21 General Ledger'!$M$291,'09.21 General Ledger'!$M$292,'09.21 General Ledger'!$M$293,'09.21 General Ledger'!$M$294,'09.21 General Ledger'!$M$295,'09.21 General Ledger'!$M$296,'09.21 General Ledger'!$M$297,'09.21 General Ledger'!$M$298</definedName>
    <definedName name="QB_FORMULA_41_2" localSheetId="6" hidden="1">'09.21 General Ledger'!$L$283,'09.21 General Ledger'!$M$283,'09.21 General Ledger'!$L$284,'09.21 General Ledger'!$M$284,'09.21 General Ledger'!$M$287,'09.21 General Ledger'!$L$288,'09.21 General Ledger'!$M$288,'09.21 General Ledger'!$M$290,'09.21 General Ledger'!$M$291,'09.21 General Ledger'!$L$292,'09.21 General Ledger'!$M$292,'09.21 General Ledger'!$L$293,'09.21 General Ledger'!$M$293,'09.21 General Ledger'!$M$296,'09.21 General Ledger'!$M$297,'09.21 General Ledger'!$L$298</definedName>
    <definedName name="QB_FORMULA_42" localSheetId="6" hidden="1">'09.21 General Ledger'!$M$298,'09.21 General Ledger'!$M$299,'09.21 General Ledger'!$M$300,'09.21 General Ledger'!$M$301,'09.21 General Ledger'!$M$302,'09.21 General Ledger'!$M$303,'09.21 General Ledger'!$M$304,'09.21 General Ledger'!$M$305,'09.21 General Ledger'!$M$306,'09.21 General Ledger'!$M$307,'09.21 General Ledger'!$M$308,'09.21 General Ledger'!$M$309,'09.21 General Ledger'!$M$310,'09.21 General Ledger'!$M$311,'09.21 General Ledger'!$M$312,'09.21 General Ledger'!$M$313</definedName>
    <definedName name="QB_FORMULA_42_1" localSheetId="6" hidden="1">'09.21 General Ledger'!$M$299,'09.21 General Ledger'!$M$300,'09.21 General Ledger'!$M$301,'09.21 General Ledger'!$M$302,'09.21 General Ledger'!$M$303,'09.21 General Ledger'!$M$304,'09.21 General Ledger'!$M$305,'09.21 General Ledger'!$M$306,'09.21 General Ledger'!$M$307,'09.21 General Ledger'!$M$308,'09.21 General Ledger'!$M$309,'09.21 General Ledger'!$M$310,'09.21 General Ledger'!$M$311,'09.21 General Ledger'!$M$312,'09.21 General Ledger'!$M$313,'09.21 General Ledger'!$M$314</definedName>
    <definedName name="QB_FORMULA_42_2" localSheetId="6" hidden="1">'09.21 General Ledger'!$M$298,'09.21 General Ledger'!$L$299,'09.21 General Ledger'!$M$299,'09.21 General Ledger'!$M$302,'09.21 General Ledger'!$L$303,'09.21 General Ledger'!$M$303,'09.21 General Ledger'!$M$305,'09.21 General Ledger'!$M$306,'09.21 General Ledger'!$M$307,'09.21 General Ledger'!$L$308,'09.21 General Ledger'!$M$308,'09.21 General Ledger'!$L$309,'09.21 General Ledger'!$M$309,'09.21 General Ledger'!$L$310,'09.21 General Ledger'!$M$310,'09.21 General Ledger'!$M$313</definedName>
    <definedName name="QB_FORMULA_43" localSheetId="6" hidden="1">'09.21 General Ledger'!$M$314,'09.21 General Ledger'!$M$315,'09.21 General Ledger'!$M$316,'09.21 General Ledger'!$M$317,'09.21 General Ledger'!$M$318,'09.21 General Ledger'!$L$319,'09.21 General Ledger'!$M$319,'09.21 General Ledger'!$M$321,'09.21 General Ledger'!$L$322,'09.21 General Ledger'!$M$322,'09.21 General Ledger'!$M$324,'09.21 General Ledger'!$L$325,'09.21 General Ledger'!$M$325,'09.21 General Ledger'!$L$326,'09.21 General Ledger'!$M$326,'09.21 General Ledger'!$M$329</definedName>
    <definedName name="QB_FORMULA_43_1" localSheetId="6" hidden="1">'09.21 General Ledger'!$M$315,'09.21 General Ledger'!$M$316,'09.21 General Ledger'!$M$317,'09.21 General Ledger'!$M$318,'09.21 General Ledger'!$M$319,'09.21 General Ledger'!$M$320,'09.21 General Ledger'!$M$321,'09.21 General Ledger'!$M$322,'09.21 General Ledger'!$M$323,'09.21 General Ledger'!$L$324,'09.21 General Ledger'!$M$324,'09.21 General Ledger'!$M$326,'09.21 General Ledger'!$L$327,'09.21 General Ledger'!$M$327,'09.21 General Ledger'!$M$329,'09.21 General Ledger'!$L$330</definedName>
    <definedName name="QB_FORMULA_43_2" localSheetId="6" hidden="1">'09.21 General Ledger'!$M$314,'09.21 General Ledger'!$L$315,'09.21 General Ledger'!$M$315,'09.21 General Ledger'!$M$317,'09.21 General Ledger'!$M$318,'09.21 General Ledger'!$M$319,'09.21 General Ledger'!$M$320,'09.21 General Ledger'!$M$321,'09.21 General Ledger'!$M$322,'09.21 General Ledger'!$M$323,'09.21 General Ledger'!$M$324,'09.21 General Ledger'!$M$325,'09.21 General Ledger'!$M$326,'09.21 General Ledger'!$M$327,'09.21 General Ledger'!$M$328,'09.21 General Ledger'!$M$329</definedName>
    <definedName name="QB_FORMULA_44" localSheetId="6" hidden="1">'09.21 General Ledger'!$L$330,'09.21 General Ledger'!$M$330,'09.21 General Ledger'!$M$332,'09.21 General Ledger'!$M$333,'09.21 General Ledger'!$L$334,'09.21 General Ledger'!$M$334,'09.21 General Ledger'!$M$336,'09.21 General Ledger'!$M$337,'09.21 General Ledger'!$M$338,'09.21 General Ledger'!$M$339,'09.21 General Ledger'!$M$340,'09.21 General Ledger'!$M$341,'09.21 General Ledger'!$L$342,'09.21 General Ledger'!$M$342,'09.21 General Ledger'!#REF!,'09.21 General Ledger'!#REF!</definedName>
    <definedName name="QB_FORMULA_44_1" localSheetId="6" hidden="1">'09.21 General Ledger'!$M$330,'09.21 General Ledger'!$L$331,'09.21 General Ledger'!$M$331,'09.21 General Ledger'!$M$334,'09.21 General Ledger'!$L$335,'09.21 General Ledger'!$M$335,'09.21 General Ledger'!$M$337,'09.21 General Ledger'!$M$338,'09.21 General Ledger'!$L$339,'09.21 General Ledger'!$M$339,'09.21 General Ledger'!$M$341,'09.21 General Ledger'!$M$342,'09.21 General Ledger'!$M$343,'09.21 General Ledger'!#REF!,'09.21 General Ledger'!#REF!,'09.21 General Ledger'!#REF!</definedName>
    <definedName name="QB_FORMULA_44_2" localSheetId="6" hidden="1">'09.21 General Ledger'!$M$330,'09.21 General Ledger'!$M$331,'09.21 General Ledger'!$M$332,'09.21 General Ledger'!$M$333,'09.21 General Ledger'!$M$334,'09.21 General Ledger'!$M$335,'09.21 General Ledger'!$M$336,'09.21 General Ledger'!$M$337,'09.21 General Ledger'!$M$338,'09.21 General Ledger'!$M$339,'09.21 General Ledger'!$M$340,'09.21 General Ledger'!$M$341,'09.21 General Ledger'!$M$342,'09.21 General Ledger'!$M$343,'09.21 General Ledger'!#REF!,'09.21 General Ledger'!#REF!</definedName>
    <definedName name="QB_FORMULA_45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45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45_2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46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46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46_2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47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Ledger'!$M$344,'09.21 General Ledger'!$L$345,'09.21 General Ledger'!$M$345,'09.21 General Ledger'!$M$347,'09.21 General Ledger'!$M$348,'09.21 General Ledger'!$M$349,'09.21 General Ledger'!$L$350</definedName>
    <definedName name="QB_FORMULA_47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Ledger'!$M$346,'09.21 General Ledger'!$L$347,'09.21 General Ledger'!$M$347,'09.21 General Ledger'!$M$349,'09.21 General Ledger'!$L$350,'09.21 General Ledger'!$M$350</definedName>
    <definedName name="QB_FORMULA_47_2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Ledger'!$L$344,'09.21 General Ledger'!$M$344,'09.21 General Ledger'!$M$346,'09.21 General Ledger'!$L$347,'09.21 General Ledger'!$M$347,'09.21 General Ledger'!$L$348,'09.21 General Ledger'!$M$348,'09.21 General Ledger'!$M$351</definedName>
    <definedName name="QB_FORMULA_48" localSheetId="6" hidden="1">'09.21 General Ledger'!$M$350,'09.21 General Ledger'!$M$352,'09.21 General Ledger'!$L$353,'09.21 General Ledger'!$M$353,'09.21 General Ledger'!$M$355,'09.21 General Ledger'!$M$356,'09.21 General Ledger'!$M$357,'09.21 General Ledger'!$M$358,'09.21 General Ledger'!$L$359,'09.21 General Ledger'!$M$359,'09.21 General Ledger'!$L$360,'09.21 General Ledger'!$M$360,'09.21 General Ledger'!$M$363,'09.21 General Ledger'!$L$364,'09.21 General Ledger'!$M$364,'09.21 General Ledger'!$M$366</definedName>
    <definedName name="QB_FORMULA_48_1" localSheetId="6" hidden="1">'09.21 General Ledger'!$M$352,'09.21 General Ledger'!$M$353,'09.21 General Ledger'!$M$354,'09.21 General Ledger'!$L$355,'09.21 General Ledger'!$M$355,'09.21 General Ledger'!$M$357,'09.21 General Ledger'!$L$358,'09.21 General Ledger'!$M$358,'09.21 General Ledger'!$M$360,'09.21 General Ledger'!$M$361,'09.21 General Ledger'!$M$362,'09.21 General Ledger'!$M$363,'09.21 General Ledger'!$L$364,'09.21 General Ledger'!$M$364,'09.21 General Ledger'!$L$365,'09.21 General Ledger'!$M$365</definedName>
    <definedName name="QB_FORMULA_48_2" localSheetId="6" hidden="1">'09.21 General Ledger'!$M$352,'09.21 General Ledger'!$L$353,'09.21 General Ledger'!$M$353,'09.21 General Ledger'!$M$355,'09.21 General Ledger'!$M$357,'09.21 General Ledger'!$M$360,'09.21 General Ledger'!$M$361,'09.21 General Ledger'!$M$362,'09.21 General Ledger'!$M$363,'09.21 General Ledger'!$L$364,'09.21 General Ledger'!$M$364,'09.21 General Ledger'!$M$366,'09.21 General Ledger'!$M$367,'09.21 General Ledger'!$M$368,'09.21 General Ledger'!$M$369,'09.21 General Ledger'!$L$370</definedName>
    <definedName name="QB_FORMULA_49" localSheetId="6" hidden="1">'09.21 General Ledger'!$L$367,'09.21 General Ledger'!$M$367,'09.21 General Ledger'!$L$368,'09.21 General Ledger'!$M$368,'09.21 General Ledger'!$M$371,'09.21 General Ledger'!$L$372,'09.21 General Ledger'!$M$372,'09.21 General Ledger'!$L$373,'09.21 General Ledger'!$M$373,'09.21 General Ledger'!$M$375,'09.21 General Ledger'!$L$376,'09.21 General Ledger'!$M$376,'09.21 General Ledger'!$M$378,'09.21 General Ledger'!$L$379,'09.21 General Ledger'!$M$379,'09.21 General Ledger'!$M$381</definedName>
    <definedName name="QB_FORMULA_49_1" localSheetId="6" hidden="1">'09.21 General Ledger'!$M$368,'09.21 General Ledger'!$L$369,'09.21 General Ledger'!$M$369,'09.21 General Ledger'!$M$371,'09.21 General Ledger'!$L$372,'09.21 General Ledger'!$M$372,'09.21 General Ledger'!$L$373,'09.21 General Ledger'!$M$373,'09.21 General Ledger'!$M$376,'09.21 General Ledger'!$L$377,'09.21 General Ledger'!$M$377,'09.21 General Ledger'!$L$378,'09.21 General Ledger'!$M$378,'09.21 General Ledger'!$M$380,'09.21 General Ledger'!$L$381,'09.21 General Ledger'!$M$381</definedName>
    <definedName name="QB_FORMULA_49_2" localSheetId="6" hidden="1">'09.21 General Ledger'!$M$370,'09.21 General Ledger'!$L$371,'09.21 General Ledger'!$M$371,'09.21 General Ledger'!$M$374,'09.21 General Ledger'!$L$375,'09.21 General Ledger'!$M$375,'09.21 General Ledger'!$M$377,'09.21 General Ledger'!$L$378,'09.21 General Ledger'!$M$378,'09.21 General Ledger'!$M$380,'09.21 General Ledger'!$M$381,'09.21 General Ledger'!#REF!,'09.21 General Ledger'!#REF!,'09.21 General Ledger'!#REF!,'09.21 General Ledger'!#REF!,'09.21 General Ledger'!#REF!</definedName>
    <definedName name="QB_FORMULA_5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5" localSheetId="1" hidden="1">'09.21 P&amp;L Expanded'!$I$43,'09.21 P&amp;L Expanded'!#REF!,'09.21 P&amp;L Expanded'!$I$44,'09.21 P&amp;L Expanded'!#REF!,'09.21 P&amp;L Expanded'!$I$45,'09.21 P&amp;L Expanded'!#REF!,'09.21 P&amp;L Expanded'!$I$46,'09.21 P&amp;L Expanded'!#REF!,'09.21 P&amp;L Expanded'!$I$48,'09.21 P&amp;L Expanded'!#REF!,'09.21 P&amp;L Expanded'!$I$49,'09.21 P&amp;L Expanded'!#REF!,'09.21 P&amp;L Expanded'!$I$50,'09.21 P&amp;L Expanded'!#REF!,'09.21 P&amp;L Expanded'!$I$51,'09.21 P&amp;L Expanded'!#REF!</definedName>
    <definedName name="QB_FORMULA_5" localSheetId="13" hidden="1">'16-17 P&amp;L by Month'!$J$64,'16-17 P&amp;L by Month'!$J$65,'16-17 P&amp;L by Month'!$J$66,'16-17 P&amp;L by Month'!$G$67,'16-17 P&amp;L by Month'!$H$67,'16-17 P&amp;L by Month'!$I$67,'16-17 P&amp;L by Month'!$J$67,'16-17 P&amp;L by Month'!$J$69,'16-17 P&amp;L by Month'!$J$70,'16-17 P&amp;L by Month'!$J$71,'16-17 P&amp;L by Month'!$J$72,'16-17 P&amp;L by Month'!$J$73,'16-17 P&amp;L by Month'!$G$74,'16-17 P&amp;L by Month'!$H$74,'16-17 P&amp;L by Month'!$I$74,'16-17 P&amp;L by Month'!$J$74</definedName>
    <definedName name="QB_FORMULA_5" localSheetId="12" hidden="1">'17-18 P&amp;L by Month'!$H$58,'17-18 P&amp;L by Month'!$I$58,'17-18 P&amp;L by Month'!$J$58,'17-18 P&amp;L by Month'!$K$58,'17-18 P&amp;L by Month'!$K$60,'17-18 P&amp;L by Month'!$K$61,'17-18 P&amp;L by Month'!$K$62,'17-18 P&amp;L by Month'!$G$63,'17-18 P&amp;L by Month'!$H$63,'17-18 P&amp;L by Month'!$I$63,'17-18 P&amp;L by Month'!$J$63,'17-18 P&amp;L by Month'!$K$63,'17-18 P&amp;L by Month'!$G$64,'17-18 P&amp;L by Month'!$H$64,'17-18 P&amp;L by Month'!$I$64,'17-18 P&amp;L by Month'!$J$64</definedName>
    <definedName name="QB_FORMULA_5" localSheetId="11" hidden="1">'18-19 P&amp;L by Month'!#REF!,'18-19 P&amp;L by Month'!#REF!,'18-19 P&amp;L by Month'!#REF!,'18-19 P&amp;L by Month'!#REF!,'18-19 P&amp;L by Month'!#REF!,'18-19 P&amp;L by Month'!#REF!,'18-19 P&amp;L by Month'!#REF!,'18-19 P&amp;L by Month'!$G$65,'18-19 P&amp;L by Month'!#REF!,'18-19 P&amp;L by Month'!#REF!,'18-19 P&amp;L by Month'!#REF!,'18-19 P&amp;L by Month'!#REF!,'18-19 P&amp;L by Month'!$G$66,'18-19 P&amp;L by Month'!#REF!,'18-19 P&amp;L by Month'!#REF!,'18-19 P&amp;L by Month'!#REF!</definedName>
    <definedName name="QB_FORMULA_5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5" localSheetId="9" hidden="1">'20-21 Budget by Month'!$S$28,'20-21 Budget by Month'!$S$31,'20-21 Budget by Month'!$S$32,'20-21 Budget by Month'!$S$33,'20-21 Budget by Month'!$S$34,'20-21 Budget by Month'!$S$35,'20-21 Budget by Month'!$S$36,'20-21 Budget by Month'!$S$37,'20-21 Budget by Month'!$S$38,'20-21 Budget by Month'!$S$39,'20-21 Budget by Month'!$S$40,'20-21 Budget by Month'!$S$42,'20-21 Budget by Month'!$S$43,'20-21 Budget by Month'!$S$44,'20-21 Budget by Month'!$S$45,'20-21 Budget by Month'!$G$46</definedName>
    <definedName name="QB_FORMULA_5" localSheetId="0" hidden="1">Tracking!$G$27,Tracking!$H$27,Tracking!#REF!,Tracking!#REF!,Tracking!#REF!,Tracking!#REF!,Tracking!$F$29,Tracking!$G$29,Tracking!$H$29,Tracking!#REF!,Tracking!#REF!,Tracking!#REF!,Tracking!#REF!,Tracking!#REF!,Tracking!#REF!,Tracking!#REF!</definedName>
    <definedName name="QB_FORMULA_5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5_1" localSheetId="1" hidden="1">'09.21 P&amp;L Expanded'!#REF!,'09.21 P&amp;L Expanded'!$I$45,'09.21 P&amp;L Expanded'!#REF!,'09.21 P&amp;L Expanded'!$I$46,'09.21 P&amp;L Expanded'!#REF!,'09.21 P&amp;L Expanded'!$I$48,'09.21 P&amp;L Expanded'!#REF!,'09.21 P&amp;L Expanded'!$I$49,'09.21 P&amp;L Expanded'!#REF!,'09.21 P&amp;L Expanded'!$I$50,'09.21 P&amp;L Expanded'!#REF!,'09.21 P&amp;L Expanded'!$I$52,'09.21 P&amp;L Expanded'!#REF!,'09.21 P&amp;L Expanded'!$I$53,'09.21 P&amp;L Expanded'!#REF!,'09.21 P&amp;L Expanded'!$I$55</definedName>
    <definedName name="QB_FORMULA_5_1" localSheetId="13" hidden="1">'16-17 P&amp;L by Month'!$G$59,'16-17 P&amp;L by Month'!$H$59,'16-17 P&amp;L by Month'!$I$59,'16-17 P&amp;L by Month'!$J$59,'16-17 P&amp;L by Month'!$K$59,'16-17 P&amp;L by Month'!$G$60,'16-17 P&amp;L by Month'!$H$60,'16-17 P&amp;L by Month'!$I$60,'16-17 P&amp;L by Month'!$J$60,'16-17 P&amp;L by Month'!$K$60,'16-17 P&amp;L by Month'!$K$63,'16-17 P&amp;L by Month'!$K$64,'16-17 P&amp;L by Month'!$K$65,'16-17 P&amp;L by Month'!$K$66,'16-17 P&amp;L by Month'!$K$67,'16-17 P&amp;L by Month'!$K$68</definedName>
    <definedName name="QB_FORMULA_5_1" localSheetId="12" hidden="1">'17-18 P&amp;L by Month'!$L$54,'17-18 P&amp;L by Month'!$L$55,'17-18 P&amp;L by Month'!$G$56,'17-18 P&amp;L by Month'!$H$56,'17-18 P&amp;L by Month'!$I$56,'17-18 P&amp;L by Month'!$J$56,'17-18 P&amp;L by Month'!$K$56,'17-18 P&amp;L by Month'!$L$56,'17-18 P&amp;L by Month'!$L$58,'17-18 P&amp;L by Month'!$L$59,'17-18 P&amp;L by Month'!$L$60,'17-18 P&amp;L by Month'!$G$61,'17-18 P&amp;L by Month'!$H$61,'17-18 P&amp;L by Month'!$I$61,'17-18 P&amp;L by Month'!$J$61,'17-18 P&amp;L by Month'!$K$61</definedName>
    <definedName name="QB_FORMULA_5_1" localSheetId="11" hidden="1">'18-19 P&amp;L by Month'!#REF!,'18-19 P&amp;L by Month'!#REF!,'18-19 P&amp;L by Month'!$G$58,'18-19 P&amp;L by Month'!#REF!,'18-19 P&amp;L by Month'!#REF!,'18-19 P&amp;L by Month'!#REF!,'18-19 P&amp;L by Month'!#REF!,'18-19 P&amp;L by Month'!#REF!,'18-19 P&amp;L by Month'!#REF!,'18-19 P&amp;L by Month'!#REF!,'18-19 P&amp;L by Month'!#REF!,'18-19 P&amp;L by Month'!$G$63,'18-19 P&amp;L by Month'!#REF!,'18-19 P&amp;L by Month'!#REF!,'18-19 P&amp;L by Month'!#REF!,'18-19 P&amp;L by Month'!#REF!</definedName>
    <definedName name="QB_FORMULA_5_1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5_1" localSheetId="9" hidden="1">'20-21 Budget by Month'!$M$35,'20-21 Budget by Month'!$N$35,'20-21 Budget by Month'!$O$35,'20-21 Budget by Month'!$P$35,'20-21 Budget by Month'!$Q$35,'20-21 Budget by Month'!$R$35,'20-21 Budget by Month'!$S$35,'20-21 Budget by Month'!$G$36,'20-21 Budget by Month'!$H$36,'20-21 Budget by Month'!$I$36,'20-21 Budget by Month'!$J$36,'20-21 Budget by Month'!$K$36,'20-21 Budget by Month'!$L$36,'20-21 Budget by Month'!$M$36,'20-21 Budget by Month'!$N$36,'20-21 Budget by Month'!$O$36</definedName>
    <definedName name="QB_FORMULA_5_2" localSheetId="13" hidden="1">'16-17 P&amp;L by Month'!$I$52,'16-17 P&amp;L by Month'!$J$52,'16-17 P&amp;L by Month'!$K$52,'16-17 P&amp;L by Month'!$L$52,'16-17 P&amp;L by Month'!$L$54,'16-17 P&amp;L by Month'!$L$55,'16-17 P&amp;L by Month'!$L$56,'16-17 P&amp;L by Month'!$L$57,'16-17 P&amp;L by Month'!$L$58,'16-17 P&amp;L by Month'!$L$59,'16-17 P&amp;L by Month'!$L$60,'16-17 P&amp;L by Month'!$G$61,'16-17 P&amp;L by Month'!$H$61,'16-17 P&amp;L by Month'!$I$61,'16-17 P&amp;L by Month'!$J$61,'16-17 P&amp;L by Month'!$K$61</definedName>
    <definedName name="QB_FORMULA_5_3" localSheetId="13" hidden="1">'16-17 P&amp;L by Month'!$J$47,'16-17 P&amp;L by Month'!$K$47,'16-17 P&amp;L by Month'!$L$47,'16-17 P&amp;L by Month'!$M$47,'16-17 P&amp;L by Month'!$M$50,'16-17 P&amp;L by Month'!$M$51,'16-17 P&amp;L by Month'!$G$52,'16-17 P&amp;L by Month'!$H$52,'16-17 P&amp;L by Month'!$I$52,'16-17 P&amp;L by Month'!$J$52,'16-17 P&amp;L by Month'!$K$52,'16-17 P&amp;L by Month'!$L$52,'16-17 P&amp;L by Month'!$M$52,'16-17 P&amp;L by Month'!$M$54,'16-17 P&amp;L by Month'!$M$55,'16-17 P&amp;L by Month'!$M$56</definedName>
    <definedName name="QB_FORMULA_5_4" localSheetId="13" hidden="1">'16-17 P&amp;L by Month'!$J$47,'16-17 P&amp;L by Month'!$K$47,'16-17 P&amp;L by Month'!$L$47,'16-17 P&amp;L by Month'!$M$47,'16-17 P&amp;L by Month'!$N$47,'16-17 P&amp;L by Month'!$G$48,'16-17 P&amp;L by Month'!$H$48,'16-17 P&amp;L by Month'!$I$48,'16-17 P&amp;L by Month'!$J$48,'16-17 P&amp;L by Month'!$K$48,'16-17 P&amp;L by Month'!$L$48,'16-17 P&amp;L by Month'!$M$48,'16-17 P&amp;L by Month'!$N$48,'16-17 P&amp;L by Month'!$N$51,'16-17 P&amp;L by Month'!$N$52,'16-17 P&amp;L by Month'!$G$53</definedName>
    <definedName name="QB_FORMULA_5_5" localSheetId="13" hidden="1">'16-17 P&amp;L by Month'!$O$43,'16-17 P&amp;L by Month'!$O$44,'16-17 P&amp;L by Month'!$O$46,'16-17 P&amp;L by Month'!$O$47,'16-17 P&amp;L by Month'!$G$48,'16-17 P&amp;L by Month'!$H$48,'16-17 P&amp;L by Month'!$I$48,'16-17 P&amp;L by Month'!$J$48,'16-17 P&amp;L by Month'!$K$48,'16-17 P&amp;L by Month'!$L$48,'16-17 P&amp;L by Month'!$M$48,'16-17 P&amp;L by Month'!$N$48,'16-17 P&amp;L by Month'!$O$48,'16-17 P&amp;L by Month'!$G$49,'16-17 P&amp;L by Month'!$H$49,'16-17 P&amp;L by Month'!$I$49</definedName>
    <definedName name="QB_FORMULA_50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50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50_2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5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52" localSheetId="6" hidden="1">'09.21 General Ledger'!#REF!,'09.21 General Ledger'!#REF!,'09.21 General Ledger'!#REF!,'09.21 General Ledger'!#REF!,'09.21 General Ledger'!#REF!,'09.21 General Ledger'!#REF!,'09.21 General Ledger'!#REF!</definedName>
    <definedName name="QB_FORMULA_6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6" localSheetId="1" hidden="1">'09.21 P&amp;L Expanded'!$I$52,'09.21 P&amp;L Expanded'!#REF!,'09.21 P&amp;L Expanded'!$I$55,'09.21 P&amp;L Expanded'!#REF!,'09.21 P&amp;L Expanded'!$I$56,'09.21 P&amp;L Expanded'!#REF!,'09.21 P&amp;L Expanded'!$I$59,'09.21 P&amp;L Expanded'!#REF!,'09.21 P&amp;L Expanded'!$I$60,'09.21 P&amp;L Expanded'!#REF!,'09.21 P&amp;L Expanded'!$G$62,'09.21 P&amp;L Expanded'!$H$62,'09.21 P&amp;L Expanded'!$I$62,'09.21 P&amp;L Expanded'!#REF!,'09.21 P&amp;L Expanded'!#REF!,'09.21 P&amp;L Expanded'!#REF!</definedName>
    <definedName name="QB_FORMULA_6" localSheetId="13" hidden="1">'16-17 P&amp;L by Month'!$G$75,'16-17 P&amp;L by Month'!$H$75,'16-17 P&amp;L by Month'!$I$75,'16-17 P&amp;L by Month'!$J$75,'16-17 P&amp;L by Month'!$J$78,'16-17 P&amp;L by Month'!$G$79,'16-17 P&amp;L by Month'!$H$79,'16-17 P&amp;L by Month'!$I$79,'16-17 P&amp;L by Month'!$J$79,'16-17 P&amp;L by Month'!$J$81,'16-17 P&amp;L by Month'!$G$82,'16-17 P&amp;L by Month'!$H$82,'16-17 P&amp;L by Month'!$I$82,'16-17 P&amp;L by Month'!$J$82,'16-17 P&amp;L by Month'!$J$84,'16-17 P&amp;L by Month'!$G$85</definedName>
    <definedName name="QB_FORMULA_6" localSheetId="12" hidden="1">'17-18 P&amp;L by Month'!$K$64,'17-18 P&amp;L by Month'!$K$67,'17-18 P&amp;L by Month'!$K$68,'17-18 P&amp;L by Month'!$K$69,'17-18 P&amp;L by Month'!$K$70,'17-18 P&amp;L by Month'!$K$71,'17-18 P&amp;L by Month'!$G$72,'17-18 P&amp;L by Month'!$H$72,'17-18 P&amp;L by Month'!$I$72,'17-18 P&amp;L by Month'!$J$72,'17-18 P&amp;L by Month'!$K$72,'17-18 P&amp;L by Month'!$K$74,'17-18 P&amp;L by Month'!$K$75,'17-18 P&amp;L by Month'!$K$76,'17-18 P&amp;L by Month'!$K$77,'17-18 P&amp;L by Month'!$K$78</definedName>
    <definedName name="QB_FORMULA_6" localSheetId="11" hidden="1">'18-19 P&amp;L by Month'!#REF!,'18-19 P&amp;L by Month'!#REF!,'18-19 P&amp;L by Month'!#REF!,'18-19 P&amp;L by Month'!#REF!,'18-19 P&amp;L by Month'!#REF!,'18-19 P&amp;L by Month'!#REF!,'18-19 P&amp;L by Month'!$G$76,'18-19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6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6" localSheetId="9" hidden="1">'20-21 Budget by Month'!$H$46,'20-21 Budget by Month'!$I$46,'20-21 Budget by Month'!$J$46,'20-21 Budget by Month'!$K$46,'20-21 Budget by Month'!$L$46,'20-21 Budget by Month'!$M$46,'20-21 Budget by Month'!$N$46,'20-21 Budget by Month'!$O$46,'20-21 Budget by Month'!$P$46,'20-21 Budget by Month'!$Q$46,'20-21 Budget by Month'!$R$46,'20-21 Budget by Month'!$S$46,'20-21 Budget by Month'!$G$47,'20-21 Budget by Month'!$H$47,'20-21 Budget by Month'!$I$47,'20-21 Budget by Month'!$J$47</definedName>
    <definedName name="QB_FORMULA_6" localSheetId="0" hidden="1">Tracking!#REF!,Tracking!#REF!,Tracking!#REF!,Tracking!#REF!,Tracking!#REF!,Tracking!#REF!,Tracking!#REF!,Tracking!#REF!,Tracking!#REF!,Tracking!#REF!,Tracking!#REF!,Tracking!#REF!,Tracking!#REF!,Tracking!#REF!,Tracking!#REF!,Tracking!#REF!</definedName>
    <definedName name="QB_FORMULA_6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6_1" localSheetId="1" hidden="1">'09.21 P&amp;L Expanded'!#REF!,'09.21 P&amp;L Expanded'!$I$56,'09.21 P&amp;L Expanded'!#REF!,'09.21 P&amp;L Expanded'!$G$60,'09.21 P&amp;L Expanded'!$H$60,'09.21 P&amp;L Expanded'!$I$60,'09.21 P&amp;L Expanded'!#REF!,'09.21 P&amp;L Expanded'!#REF!,'09.21 P&amp;L Expanded'!#REF!,'09.21 P&amp;L Expanded'!#REF!,'09.21 P&amp;L Expanded'!$G$61,'09.21 P&amp;L Expanded'!$H$61,'09.21 P&amp;L Expanded'!$I$61,'09.21 P&amp;L Expanded'!#REF!,'09.21 P&amp;L Expanded'!#REF!,'09.21 P&amp;L Expanded'!#REF!</definedName>
    <definedName name="QB_FORMULA_6_1" localSheetId="13" hidden="1">'16-17 P&amp;L by Month'!$K$69,'16-17 P&amp;L by Month'!$G$70,'16-17 P&amp;L by Month'!$H$70,'16-17 P&amp;L by Month'!$I$70,'16-17 P&amp;L by Month'!$J$70,'16-17 P&amp;L by Month'!$K$70,'16-17 P&amp;L by Month'!$K$72,'16-17 P&amp;L by Month'!$K$73,'16-17 P&amp;L by Month'!$K$74,'16-17 P&amp;L by Month'!$K$75,'16-17 P&amp;L by Month'!$K$76,'16-17 P&amp;L by Month'!$K$77,'16-17 P&amp;L by Month'!$G$78,'16-17 P&amp;L by Month'!$H$78,'16-17 P&amp;L by Month'!$I$78,'16-17 P&amp;L by Month'!$J$78</definedName>
    <definedName name="QB_FORMULA_6_1" localSheetId="12" hidden="1">'17-18 P&amp;L by Month'!$L$61,'17-18 P&amp;L by Month'!$G$62,'17-18 P&amp;L by Month'!$H$62,'17-18 P&amp;L by Month'!$I$62,'17-18 P&amp;L by Month'!$J$62,'17-18 P&amp;L by Month'!$K$62,'17-18 P&amp;L by Month'!$L$62,'17-18 P&amp;L by Month'!$L$65,'17-18 P&amp;L by Month'!$L$66,'17-18 P&amp;L by Month'!$L$67,'17-18 P&amp;L by Month'!$L$68,'17-18 P&amp;L by Month'!$L$69,'17-18 P&amp;L by Month'!$G$70,'17-18 P&amp;L by Month'!$H$70,'17-18 P&amp;L by Month'!$I$70,'17-18 P&amp;L by Month'!$J$70</definedName>
    <definedName name="QB_FORMULA_6_1" localSheetId="11" hidden="1">'18-19 P&amp;L by Month'!#REF!,'18-19 P&amp;L by Month'!$G$64,'18-19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Month'!$G$74,'18-19 P&amp;L by Month'!#REF!,'18-19 P&amp;L by Month'!#REF!,'18-19 P&amp;L by Month'!#REF!</definedName>
    <definedName name="QB_FORMULA_6_1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6_1" localSheetId="9" hidden="1">'20-21 Budget by Month'!$P$36,'20-21 Budget by Month'!$Q$36,'20-21 Budget by Month'!$R$36,'20-21 Budget by Month'!$S$36,'20-21 Budget by Month'!$S$39,'20-21 Budget by Month'!$S$40,'20-21 Budget by Month'!$S$41,'20-21 Budget by Month'!$S$42,'20-21 Budget by Month'!$S$43,'20-21 Budget by Month'!$S$44,'20-21 Budget by Month'!$S$45,'20-21 Budget by Month'!$S$46,'20-21 Budget by Month'!$S$47,'20-21 Budget by Month'!$S$48,'20-21 Budget by Month'!$S$49,'20-21 Budget by Month'!$S$51</definedName>
    <definedName name="QB_FORMULA_6_2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6_2" localSheetId="13" hidden="1">'16-17 P&amp;L by Month'!$L$61,'16-17 P&amp;L by Month'!$L$63,'16-17 P&amp;L by Month'!$L$64,'16-17 P&amp;L by Month'!$G$65,'16-17 P&amp;L by Month'!$H$65,'16-17 P&amp;L by Month'!$I$65,'16-17 P&amp;L by Month'!$J$65,'16-17 P&amp;L by Month'!$K$65,'16-17 P&amp;L by Month'!$L$65,'16-17 P&amp;L by Month'!$G$66,'16-17 P&amp;L by Month'!$H$66,'16-17 P&amp;L by Month'!$I$66,'16-17 P&amp;L by Month'!$J$66,'16-17 P&amp;L by Month'!$K$66,'16-17 P&amp;L by Month'!$L$66,'16-17 P&amp;L by Month'!$L$69</definedName>
    <definedName name="QB_FORMULA_6_3" localSheetId="13" hidden="1">'16-17 P&amp;L by Month'!$M$57,'16-17 P&amp;L by Month'!$M$58,'16-17 P&amp;L by Month'!$M$59,'16-17 P&amp;L by Month'!$M$60,'16-17 P&amp;L by Month'!$M$61,'16-17 P&amp;L by Month'!$G$62,'16-17 P&amp;L by Month'!$H$62,'16-17 P&amp;L by Month'!$I$62,'16-17 P&amp;L by Month'!$J$62,'16-17 P&amp;L by Month'!$K$62,'16-17 P&amp;L by Month'!$L$62,'16-17 P&amp;L by Month'!$M$62,'16-17 P&amp;L by Month'!$M$64,'16-17 P&amp;L by Month'!$M$65,'16-17 P&amp;L by Month'!$G$66,'16-17 P&amp;L by Month'!$H$66</definedName>
    <definedName name="QB_FORMULA_6_4" localSheetId="13" hidden="1">'16-17 P&amp;L by Month'!$H$53,'16-17 P&amp;L by Month'!$I$53,'16-17 P&amp;L by Month'!$J$53,'16-17 P&amp;L by Month'!$K$53,'16-17 P&amp;L by Month'!$L$53,'16-17 P&amp;L by Month'!$M$53,'16-17 P&amp;L by Month'!$N$53,'16-17 P&amp;L by Month'!$N$55,'16-17 P&amp;L by Month'!$N$56,'16-17 P&amp;L by Month'!$N$57,'16-17 P&amp;L by Month'!$N$58,'16-17 P&amp;L by Month'!$N$59,'16-17 P&amp;L by Month'!$N$60,'16-17 P&amp;L by Month'!$N$61,'16-17 P&amp;L by Month'!$N$62,'16-17 P&amp;L by Month'!$G$63</definedName>
    <definedName name="QB_FORMULA_6_5" localSheetId="13" hidden="1">'16-17 P&amp;L by Month'!$J$49,'16-17 P&amp;L by Month'!$K$49,'16-17 P&amp;L by Month'!$L$49,'16-17 P&amp;L by Month'!$M$49,'16-17 P&amp;L by Month'!$N$49,'16-17 P&amp;L by Month'!$O$49,'16-17 P&amp;L by Month'!$O$52,'16-17 P&amp;L by Month'!$O$53,'16-17 P&amp;L by Month'!$G$54,'16-17 P&amp;L by Month'!$H$54,'16-17 P&amp;L by Month'!$I$54,'16-17 P&amp;L by Month'!$J$54,'16-17 P&amp;L by Month'!$K$54,'16-17 P&amp;L by Month'!$L$54,'16-17 P&amp;L by Month'!$M$54,'16-17 P&amp;L by Month'!$N$54</definedName>
    <definedName name="QB_FORMULA_7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7" localSheetId="1" hidden="1">'09.21 P&amp;L Expanded'!#REF!,'09.21 P&amp;L Expanded'!$G$63,'09.21 P&amp;L Expanded'!$H$63,'09.21 P&amp;L Expanded'!$I$63,'09.21 P&amp;L Expanded'!#REF!,'09.21 P&amp;L Expanded'!#REF!,'09.21 P&amp;L Expanded'!#REF!,'09.21 P&amp;L Expanded'!#REF!,'09.21 P&amp;L Expanded'!$I$66,'09.21 P&amp;L Expanded'!#REF!,'09.21 P&amp;L Expanded'!$I$67,'09.21 P&amp;L Expanded'!#REF!,'09.21 P&amp;L Expanded'!$I$68,'09.21 P&amp;L Expanded'!#REF!,'09.21 P&amp;L Expanded'!$G$69,'09.21 P&amp;L Expanded'!$H$69</definedName>
    <definedName name="QB_FORMULA_7" localSheetId="13" hidden="1">'16-17 P&amp;L by Month'!$H$85,'16-17 P&amp;L by Month'!$I$85,'16-17 P&amp;L by Month'!$J$85,'16-17 P&amp;L by Month'!$J$87,'16-17 P&amp;L by Month'!$J$88,'16-17 P&amp;L by Month'!$G$89,'16-17 P&amp;L by Month'!$H$89,'16-17 P&amp;L by Month'!$I$89,'16-17 P&amp;L by Month'!$J$89,'16-17 P&amp;L by Month'!$G$90,'16-17 P&amp;L by Month'!$H$90,'16-17 P&amp;L by Month'!$I$90,'16-17 P&amp;L by Month'!$J$90,'16-17 P&amp;L by Month'!$J$92,'16-17 P&amp;L by Month'!$J$93,'16-17 P&amp;L by Month'!$J$94</definedName>
    <definedName name="QB_FORMULA_7" localSheetId="12" hidden="1">'17-18 P&amp;L by Month'!$K$79,'17-18 P&amp;L by Month'!$G$80,'17-18 P&amp;L by Month'!$H$80,'17-18 P&amp;L by Month'!$I$80,'17-18 P&amp;L by Month'!$J$80,'17-18 P&amp;L by Month'!$K$80,'17-18 P&amp;L by Month'!$G$81,'17-18 P&amp;L by Month'!$H$81,'17-18 P&amp;L by Month'!$I$81,'17-18 P&amp;L by Month'!$J$81,'17-18 P&amp;L by Month'!$K$81,'17-18 P&amp;L by Month'!$K$84,'17-18 P&amp;L by Month'!$G$85,'17-18 P&amp;L by Month'!$H$85,'17-18 P&amp;L by Month'!$I$85,'17-18 P&amp;L by Month'!$J$85</definedName>
    <definedName name="QB_FORMULA_7" localSheetId="11" hidden="1">'18-19 P&amp;L by Month'!#REF!,'18-19 P&amp;L by Month'!$G$84,'18-19 P&amp;L by Month'!#REF!,'18-19 P&amp;L by Month'!#REF!,'18-19 P&amp;L by Month'!#REF!,'18-19 P&amp;L by Month'!#REF!,'18-19 P&amp;L by Month'!$G$85,'18-19 P&amp;L by Month'!#REF!,'18-19 P&amp;L by Month'!#REF!,'18-19 P&amp;L by Month'!#REF!,'18-19 P&amp;L by Month'!#REF!,'18-19 P&amp;L by Month'!#REF!,'18-19 P&amp;L by Month'!$G$89,'18-19 P&amp;L by Month'!#REF!,'18-19 P&amp;L by Month'!#REF!,'18-19 P&amp;L by Month'!#REF!</definedName>
    <definedName name="QB_FORMULA_7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7" localSheetId="9" hidden="1">'20-21 Budget by Month'!$K$47,'20-21 Budget by Month'!$L$47,'20-21 Budget by Month'!$M$47,'20-21 Budget by Month'!$N$47,'20-21 Budget by Month'!$O$47,'20-21 Budget by Month'!$P$47,'20-21 Budget by Month'!$Q$47,'20-21 Budget by Month'!$R$47,'20-21 Budget by Month'!$S$47,'20-21 Budget by Month'!$S$50,'20-21 Budget by Month'!$S$51,'20-21 Budget by Month'!$S$52,'20-21 Budget by Month'!$G$53,'20-21 Budget by Month'!$H$53,'20-21 Budget by Month'!$I$53,'20-21 Budget by Month'!$J$53</definedName>
    <definedName name="QB_FORMULA_7" localSheetId="0" hidden="1">Tracking!#REF!,Tracking!#REF!,Tracking!#REF!,Tracking!#REF!,Tracking!#REF!,Tracking!#REF!</definedName>
    <definedName name="QB_FORMULA_7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7_1" localSheetId="1" hidden="1">'09.21 P&amp;L Expanded'!#REF!,'09.21 P&amp;L Expanded'!$I$64,'09.21 P&amp;L Expanded'!#REF!,'09.21 P&amp;L Expanded'!$I$65,'09.21 P&amp;L Expanded'!#REF!,'09.21 P&amp;L Expanded'!$I$66,'09.21 P&amp;L Expanded'!#REF!,'09.21 P&amp;L Expanded'!$G$67,'09.21 P&amp;L Expanded'!$H$67,'09.21 P&amp;L Expanded'!$I$67,'09.21 P&amp;L Expanded'!#REF!,'09.21 P&amp;L Expanded'!#REF!,'09.21 P&amp;L Expanded'!#REF!,'09.21 P&amp;L Expanded'!#REF!,'09.21 P&amp;L Expanded'!$I$69,'09.21 P&amp;L Expanded'!#REF!</definedName>
    <definedName name="QB_FORMULA_7_1" localSheetId="13" hidden="1">'16-17 P&amp;L by Month'!$K$78,'16-17 P&amp;L by Month'!$G$79,'16-17 P&amp;L by Month'!$H$79,'16-17 P&amp;L by Month'!$I$79,'16-17 P&amp;L by Month'!$J$79,'16-17 P&amp;L by Month'!$K$79,'16-17 P&amp;L by Month'!$K$82,'16-17 P&amp;L by Month'!$G$83,'16-17 P&amp;L by Month'!$H$83,'16-17 P&amp;L by Month'!$I$83,'16-17 P&amp;L by Month'!$J$83,'16-17 P&amp;L by Month'!$K$83,'16-17 P&amp;L by Month'!$K$85,'16-17 P&amp;L by Month'!$G$86,'16-17 P&amp;L by Month'!$H$86,'16-17 P&amp;L by Month'!$I$86</definedName>
    <definedName name="QB_FORMULA_7_1" localSheetId="12" hidden="1">'17-18 P&amp;L by Month'!$K$70,'17-18 P&amp;L by Month'!$L$70,'17-18 P&amp;L by Month'!$L$72,'17-18 P&amp;L by Month'!$L$73,'17-18 P&amp;L by Month'!$L$74,'17-18 P&amp;L by Month'!$L$75,'17-18 P&amp;L by Month'!$L$76,'17-18 P&amp;L by Month'!$L$77,'17-18 P&amp;L by Month'!$G$78,'17-18 P&amp;L by Month'!$H$78,'17-18 P&amp;L by Month'!$I$78,'17-18 P&amp;L by Month'!$J$78,'17-18 P&amp;L by Month'!$K$78,'17-18 P&amp;L by Month'!$L$78,'17-18 P&amp;L by Month'!$G$79,'17-18 P&amp;L by Month'!$H$79</definedName>
    <definedName name="QB_FORMULA_7_1" localSheetId="11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Month'!$G$82,'18-19 P&amp;L by Month'!#REF!,'18-19 P&amp;L by Month'!#REF!,'18-19 P&amp;L by Month'!#REF!,'18-19 P&amp;L by Month'!#REF!,'18-19 P&amp;L by Month'!#REF!,'18-19 P&amp;L by Month'!$G$83,'18-19 P&amp;L by Month'!#REF!</definedName>
    <definedName name="QB_FORMULA_7_1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7_1" localSheetId="9" hidden="1">'20-21 Budget by Month'!$S$52,'20-21 Budget by Month'!$S$53,'20-21 Budget by Month'!$S$54,'20-21 Budget by Month'!$G$55,'20-21 Budget by Month'!$H$55,'20-21 Budget by Month'!$I$55,'20-21 Budget by Month'!$J$55,'20-21 Budget by Month'!$K$55,'20-21 Budget by Month'!$L$55,'20-21 Budget by Month'!$M$55,'20-21 Budget by Month'!$N$55,'20-21 Budget by Month'!$O$55,'20-21 Budget by Month'!$P$55,'20-21 Budget by Month'!$Q$55,'20-21 Budget by Month'!$R$55,'20-21 Budget by Month'!$S$55</definedName>
    <definedName name="QB_FORMULA_7_2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7_2" localSheetId="13" hidden="1">'16-17 P&amp;L by Month'!$L$70,'16-17 P&amp;L by Month'!$L$71,'16-17 P&amp;L by Month'!$L$72,'16-17 P&amp;L by Month'!$L$73,'16-17 P&amp;L by Month'!$L$74,'16-17 P&amp;L by Month'!$L$75,'16-17 P&amp;L by Month'!$G$76,'16-17 P&amp;L by Month'!$H$76,'16-17 P&amp;L by Month'!$I$76,'16-17 P&amp;L by Month'!$J$76,'16-17 P&amp;L by Month'!$K$76,'16-17 P&amp;L by Month'!$L$76,'16-17 P&amp;L by Month'!$L$78,'16-17 P&amp;L by Month'!$L$79,'16-17 P&amp;L by Month'!$L$80,'16-17 P&amp;L by Month'!$L$81</definedName>
    <definedName name="QB_FORMULA_7_3" localSheetId="13" hidden="1">'16-17 P&amp;L by Month'!$I$66,'16-17 P&amp;L by Month'!$J$66,'16-17 P&amp;L by Month'!$K$66,'16-17 P&amp;L by Month'!$L$66,'16-17 P&amp;L by Month'!$M$66,'16-17 P&amp;L by Month'!$G$67,'16-17 P&amp;L by Month'!$H$67,'16-17 P&amp;L by Month'!$I$67,'16-17 P&amp;L by Month'!$J$67,'16-17 P&amp;L by Month'!$K$67,'16-17 P&amp;L by Month'!$L$67,'16-17 P&amp;L by Month'!$M$67,'16-17 P&amp;L by Month'!$M$70,'16-17 P&amp;L by Month'!$M$71,'16-17 P&amp;L by Month'!$M$72,'16-17 P&amp;L by Month'!$M$73</definedName>
    <definedName name="QB_FORMULA_7_4" localSheetId="13" hidden="1">'16-17 P&amp;L by Month'!$H$63,'16-17 P&amp;L by Month'!$I$63,'16-17 P&amp;L by Month'!$J$63,'16-17 P&amp;L by Month'!$K$63,'16-17 P&amp;L by Month'!$L$63,'16-17 P&amp;L by Month'!$M$63,'16-17 P&amp;L by Month'!$N$63,'16-17 P&amp;L by Month'!$N$65,'16-17 P&amp;L by Month'!$N$66,'16-17 P&amp;L by Month'!$G$67,'16-17 P&amp;L by Month'!$H$67,'16-17 P&amp;L by Month'!$I$67,'16-17 P&amp;L by Month'!$J$67,'16-17 P&amp;L by Month'!$K$67,'16-17 P&amp;L by Month'!$L$67,'16-17 P&amp;L by Month'!$M$67</definedName>
    <definedName name="QB_FORMULA_7_5" localSheetId="13" hidden="1">'16-17 P&amp;L by Month'!$O$54,'16-17 P&amp;L by Month'!$O$56,'16-17 P&amp;L by Month'!$O$57,'16-17 P&amp;L by Month'!$O$58,'16-17 P&amp;L by Month'!$O$59,'16-17 P&amp;L by Month'!$O$60,'16-17 P&amp;L by Month'!$O$61,'16-17 P&amp;L by Month'!$O$62,'16-17 P&amp;L by Month'!$O$63,'16-17 P&amp;L by Month'!$G$64,'16-17 P&amp;L by Month'!$H$64,'16-17 P&amp;L by Month'!$I$64,'16-17 P&amp;L by Month'!$J$64,'16-17 P&amp;L by Month'!$K$64,'16-17 P&amp;L by Month'!$L$64,'16-17 P&amp;L by Month'!$M$64</definedName>
    <definedName name="QB_FORMULA_8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8" localSheetId="1" hidden="1">'09.21 P&amp;L Expanded'!$I$69,'09.21 P&amp;L Expanded'!#REF!,'09.21 P&amp;L Expanded'!#REF!,'09.21 P&amp;L Expanded'!#REF!,'09.21 P&amp;L Expanded'!#REF!,'09.21 P&amp;L Expanded'!$I$71,'09.21 P&amp;L Expanded'!#REF!,'09.21 P&amp;L Expanded'!$I$72,'09.21 P&amp;L Expanded'!#REF!,'09.21 P&amp;L Expanded'!$I$73,'09.21 P&amp;L Expanded'!#REF!,'09.21 P&amp;L Expanded'!$I$74,'09.21 P&amp;L Expanded'!#REF!,'09.21 P&amp;L Expanded'!$I$75,'09.21 P&amp;L Expanded'!#REF!,'09.21 P&amp;L Expanded'!$I$76</definedName>
    <definedName name="QB_FORMULA_8" localSheetId="13" hidden="1">'16-17 P&amp;L by Month'!$J$95,'16-17 P&amp;L by Month'!$G$96,'16-17 P&amp;L by Month'!$H$96,'16-17 P&amp;L by Month'!$I$96,'16-17 P&amp;L by Month'!$J$96,'16-17 P&amp;L by Month'!$J$98,'16-17 P&amp;L by Month'!$J$99,'16-17 P&amp;L by Month'!$J$100,'16-17 P&amp;L by Month'!$J$101,'16-17 P&amp;L by Month'!$J$102,'16-17 P&amp;L by Month'!$J$103,'16-17 P&amp;L by Month'!$J$104,'16-17 P&amp;L by Month'!$J$105,'16-17 P&amp;L by Month'!$J$106,'16-17 P&amp;L by Month'!$G$107,'16-17 P&amp;L by Month'!$H$107</definedName>
    <definedName name="QB_FORMULA_8" localSheetId="12" hidden="1">'17-18 P&amp;L by Month'!$K$85,'17-18 P&amp;L by Month'!$K$87,'17-18 P&amp;L by Month'!$K$88,'17-18 P&amp;L by Month'!$G$89,'17-18 P&amp;L by Month'!$H$89,'17-18 P&amp;L by Month'!$I$89,'17-18 P&amp;L by Month'!$J$89,'17-18 P&amp;L by Month'!$K$89,'17-18 P&amp;L by Month'!$K$91,'17-18 P&amp;L by Month'!$G$92,'17-18 P&amp;L by Month'!$H$92,'17-18 P&amp;L by Month'!$I$92,'17-18 P&amp;L by Month'!$J$92,'17-18 P&amp;L by Month'!$K$92,'17-18 P&amp;L by Month'!$K$94,'17-18 P&amp;L by Month'!$K$95</definedName>
    <definedName name="QB_FORMULA_8" localSheetId="11" hidden="1">'18-19 P&amp;L by Month'!#REF!,'18-19 P&amp;L by Month'!#REF!,'18-19 P&amp;L by Month'!#REF!,'18-19 P&amp;L by Month'!$G$93,'18-19 P&amp;L by Month'!#REF!,'18-19 P&amp;L by Month'!#REF!,'18-19 P&amp;L by Month'!#REF!,'18-19 P&amp;L by Month'!#REF!,'18-19 P&amp;L by Month'!#REF!,'18-19 P&amp;L by Month'!$G$96,'18-19 P&amp;L by Month'!#REF!,'18-19 P&amp;L by Month'!#REF!,'18-19 P&amp;L by Month'!#REF!,'18-19 P&amp;L by Month'!#REF!,'18-19 P&amp;L by Month'!#REF!,'18-19 P&amp;L by Month'!#REF!</definedName>
    <definedName name="QB_FORMULA_8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8" localSheetId="9" hidden="1">'20-21 Budget by Month'!$K$53,'20-21 Budget by Month'!$L$53,'20-21 Budget by Month'!$M$53,'20-21 Budget by Month'!$N$53,'20-21 Budget by Month'!$O$53,'20-21 Budget by Month'!$P$53,'20-21 Budget by Month'!$Q$53,'20-21 Budget by Month'!$R$53,'20-21 Budget by Month'!$S$53,'20-21 Budget by Month'!$S$55,'20-21 Budget by Month'!$S$56,'20-21 Budget by Month'!$S$57,'20-21 Budget by Month'!$S$58,'20-21 Budget by Month'!$S$59,'20-21 Budget by Month'!$S$60,'20-21 Budget by Month'!$S$61</definedName>
    <definedName name="QB_FORMULA_8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8_1" localSheetId="1" hidden="1">'09.21 P&amp;L Expanded'!$I$70,'09.21 P&amp;L Expanded'!#REF!,'09.21 P&amp;L Expanded'!$I$71,'09.21 P&amp;L Expanded'!#REF!,'09.21 P&amp;L Expanded'!$I$72,'09.21 P&amp;L Expanded'!#REF!,'09.21 P&amp;L Expanded'!$I$73,'09.21 P&amp;L Expanded'!#REF!,'09.21 P&amp;L Expanded'!$I$74,'09.21 P&amp;L Expanded'!#REF!,'09.21 P&amp;L Expanded'!$I$75,'09.21 P&amp;L Expanded'!#REF!,'09.21 P&amp;L Expanded'!$I$76,'09.21 P&amp;L Expanded'!#REF!,'09.21 P&amp;L Expanded'!$I$77,'09.21 P&amp;L Expanded'!#REF!</definedName>
    <definedName name="QB_FORMULA_8_1" localSheetId="13" hidden="1">'16-17 P&amp;L by Month'!$J$86,'16-17 P&amp;L by Month'!$K$86,'16-17 P&amp;L by Month'!$K$88,'16-17 P&amp;L by Month'!$G$89,'16-17 P&amp;L by Month'!$H$89,'16-17 P&amp;L by Month'!$I$89,'16-17 P&amp;L by Month'!$J$89,'16-17 P&amp;L by Month'!$K$89,'16-17 P&amp;L by Month'!$K$91,'16-17 P&amp;L by Month'!$K$92,'16-17 P&amp;L by Month'!$G$93,'16-17 P&amp;L by Month'!$H$93,'16-17 P&amp;L by Month'!$I$93,'16-17 P&amp;L by Month'!$J$93,'16-17 P&amp;L by Month'!$K$93,'16-17 P&amp;L by Month'!$G$94</definedName>
    <definedName name="QB_FORMULA_8_1" localSheetId="12" hidden="1">'17-18 P&amp;L by Month'!$I$79,'17-18 P&amp;L by Month'!$J$79,'17-18 P&amp;L by Month'!$K$79,'17-18 P&amp;L by Month'!$L$79,'17-18 P&amp;L by Month'!$L$81,'17-18 P&amp;L by Month'!$L$83,'17-18 P&amp;L by Month'!$L$84,'17-18 P&amp;L by Month'!$G$85,'17-18 P&amp;L by Month'!$H$85,'17-18 P&amp;L by Month'!$I$85,'17-18 P&amp;L by Month'!$J$85,'17-18 P&amp;L by Month'!$K$85,'17-18 P&amp;L by Month'!$L$85,'17-18 P&amp;L by Month'!$L$86,'17-18 P&amp;L by Month'!$L$88,'17-18 P&amp;L by Month'!$L$89</definedName>
    <definedName name="QB_FORMULA_8_1" localSheetId="11" hidden="1">'18-19 P&amp;L by Month'!#REF!,'18-19 P&amp;L by Month'!#REF!,'18-19 P&amp;L by Month'!#REF!,'18-19 P&amp;L by Month'!#REF!,'18-19 P&amp;L by Month'!#REF!,'18-19 P&amp;L by Month'!#REF!,'18-19 P&amp;L by Month'!#REF!,'18-19 P&amp;L by Month'!$G$89,'18-19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8_1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8_1" localSheetId="9" hidden="1">'20-21 Budget by Month'!$G$56,'20-21 Budget by Month'!$H$56,'20-21 Budget by Month'!$I$56,'20-21 Budget by Month'!$J$56,'20-21 Budget by Month'!$K$56,'20-21 Budget by Month'!$L$56,'20-21 Budget by Month'!$M$56,'20-21 Budget by Month'!$N$56,'20-21 Budget by Month'!$O$56,'20-21 Budget by Month'!$P$56,'20-21 Budget by Month'!$Q$56,'20-21 Budget by Month'!$R$56,'20-21 Budget by Month'!$S$56,'20-21 Budget by Month'!$S$59,'20-21 Budget by Month'!$S$60,'20-21 Budget by Month'!$S$61</definedName>
    <definedName name="QB_FORMULA_8_2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8_2" localSheetId="13" hidden="1">'16-17 P&amp;L by Month'!$L$82,'16-17 P&amp;L by Month'!$L$83,'16-17 P&amp;L by Month'!$G$84,'16-17 P&amp;L by Month'!$H$84,'16-17 P&amp;L by Month'!$I$84,'16-17 P&amp;L by Month'!$J$84,'16-17 P&amp;L by Month'!$K$84,'16-17 P&amp;L by Month'!$L$84,'16-17 P&amp;L by Month'!$G$85,'16-17 P&amp;L by Month'!$H$85,'16-17 P&amp;L by Month'!$I$85,'16-17 P&amp;L by Month'!$J$85,'16-17 P&amp;L by Month'!$K$85,'16-17 P&amp;L by Month'!$L$85,'16-17 P&amp;L by Month'!$L$88,'16-17 P&amp;L by Month'!$G$89</definedName>
    <definedName name="QB_FORMULA_8_3" localSheetId="13" hidden="1">'16-17 P&amp;L by Month'!$M$74,'16-17 P&amp;L by Month'!$M$75,'16-17 P&amp;L by Month'!$M$76,'16-17 P&amp;L by Month'!$G$77,'16-17 P&amp;L by Month'!$H$77,'16-17 P&amp;L by Month'!$I$77,'16-17 P&amp;L by Month'!$J$77,'16-17 P&amp;L by Month'!$K$77,'16-17 P&amp;L by Month'!$L$77,'16-17 P&amp;L by Month'!$M$77,'16-17 P&amp;L by Month'!$M$79,'16-17 P&amp;L by Month'!$M$80,'16-17 P&amp;L by Month'!$M$81,'16-17 P&amp;L by Month'!$M$82,'16-17 P&amp;L by Month'!$M$83,'16-17 P&amp;L by Month'!$M$84</definedName>
    <definedName name="QB_FORMULA_8_4" localSheetId="13" hidden="1">'16-17 P&amp;L by Month'!$N$67,'16-17 P&amp;L by Month'!$G$68,'16-17 P&amp;L by Month'!$H$68,'16-17 P&amp;L by Month'!$I$68,'16-17 P&amp;L by Month'!$J$68,'16-17 P&amp;L by Month'!$K$68,'16-17 P&amp;L by Month'!$L$68,'16-17 P&amp;L by Month'!$M$68,'16-17 P&amp;L by Month'!$N$68,'16-17 P&amp;L by Month'!$N$71,'16-17 P&amp;L by Month'!$N$72,'16-17 P&amp;L by Month'!$N$73,'16-17 P&amp;L by Month'!$N$74,'16-17 P&amp;L by Month'!$N$75,'16-17 P&amp;L by Month'!$N$76,'16-17 P&amp;L by Month'!$N$77</definedName>
    <definedName name="QB_FORMULA_8_5" localSheetId="13" hidden="1">'16-17 P&amp;L by Month'!$N$64,'16-17 P&amp;L by Month'!$O$64,'16-17 P&amp;L by Month'!$O$66,'16-17 P&amp;L by Month'!$O$67,'16-17 P&amp;L by Month'!$G$68,'16-17 P&amp;L by Month'!$H$68,'16-17 P&amp;L by Month'!$I$68,'16-17 P&amp;L by Month'!$J$68,'16-17 P&amp;L by Month'!$K$68,'16-17 P&amp;L by Month'!$L$68,'16-17 P&amp;L by Month'!$M$68,'16-17 P&amp;L by Month'!$N$68,'16-17 P&amp;L by Month'!$O$68,'16-17 P&amp;L by Month'!$G$69,'16-17 P&amp;L by Month'!$H$69,'16-17 P&amp;L by Month'!$I$69</definedName>
    <definedName name="QB_FORMULA_9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9" localSheetId="1" hidden="1">'09.21 P&amp;L Expanded'!#REF!,'09.21 P&amp;L Expanded'!$I$77,'09.21 P&amp;L Expanded'!#REF!,'09.21 P&amp;L Expanded'!$I$78,'09.21 P&amp;L Expanded'!#REF!,'09.21 P&amp;L Expanded'!$I$79,'09.21 P&amp;L Expanded'!#REF!,'09.21 P&amp;L Expanded'!$G$80,'09.21 P&amp;L Expanded'!$H$80,'09.21 P&amp;L Expanded'!$I$80,'09.21 P&amp;L Expanded'!#REF!,'09.21 P&amp;L Expanded'!#REF!,'09.21 P&amp;L Expanded'!#REF!,'09.21 P&amp;L Expanded'!#REF!,'09.21 P&amp;L Expanded'!$I$82,'09.21 P&amp;L Expanded'!#REF!</definedName>
    <definedName name="QB_FORMULA_9" localSheetId="13" hidden="1">'16-17 P&amp;L by Month'!$I$107,'16-17 P&amp;L by Month'!$J$107,'16-17 P&amp;L by Month'!$J$109,'16-17 P&amp;L by Month'!$J$110,'16-17 P&amp;L by Month'!$J$111,'16-17 P&amp;L by Month'!$J$112,'16-17 P&amp;L by Month'!$J$113,'16-17 P&amp;L by Month'!$G$114,'16-17 P&amp;L by Month'!$H$114,'16-17 P&amp;L by Month'!$I$114,'16-17 P&amp;L by Month'!$J$114,'16-17 P&amp;L by Month'!$J$116,'16-17 P&amp;L by Month'!$J$117,'16-17 P&amp;L by Month'!$J$118,'16-17 P&amp;L by Month'!$J$119,'16-17 P&amp;L by Month'!$J$120</definedName>
    <definedName name="QB_FORMULA_9" localSheetId="12" hidden="1">'17-18 P&amp;L by Month'!$G$96,'17-18 P&amp;L by Month'!$H$96,'17-18 P&amp;L by Month'!$I$96,'17-18 P&amp;L by Month'!$J$96,'17-18 P&amp;L by Month'!$K$96,'17-18 P&amp;L by Month'!$G$97,'17-18 P&amp;L by Month'!$H$97,'17-18 P&amp;L by Month'!$I$97,'17-18 P&amp;L by Month'!$J$97,'17-18 P&amp;L by Month'!$K$97,'17-18 P&amp;L by Month'!$K$99,'17-18 P&amp;L by Month'!$K$100,'17-18 P&amp;L by Month'!$K$101,'17-18 P&amp;L by Month'!$K$102,'17-18 P&amp;L by Month'!$G$103,'17-18 P&amp;L by Month'!$H$103</definedName>
    <definedName name="QB_FORMULA_9" localSheetId="11" hidden="1">'18-19 P&amp;L by Month'!$G$100,'18-19 P&amp;L by Month'!#REF!,'18-19 P&amp;L by Month'!#REF!,'18-19 P&amp;L by Month'!#REF!,'18-19 P&amp;L by Month'!#REF!,'18-19 P&amp;L by Month'!$G$101,'18-19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9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9" localSheetId="9" hidden="1">'20-21 Budget by Month'!$S$62,'20-21 Budget by Month'!$S$63,'20-21 Budget by Month'!$G$64,'20-21 Budget by Month'!$H$64,'20-21 Budget by Month'!$I$64,'20-21 Budget by Month'!$J$64,'20-21 Budget by Month'!$K$64,'20-21 Budget by Month'!$L$64,'20-21 Budget by Month'!$M$64,'20-21 Budget by Month'!$N$64,'20-21 Budget by Month'!$O$64,'20-21 Budget by Month'!$P$64,'20-21 Budget by Month'!$Q$64,'20-21 Budget by Month'!$R$64,'20-21 Budget by Month'!$S$64,'20-21 Budget by Month'!$S$66</definedName>
    <definedName name="QB_FORMULA_9_1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9_1" localSheetId="1" hidden="1">'09.21 P&amp;L Expanded'!$G$78,'09.21 P&amp;L Expanded'!$H$78,'09.21 P&amp;L Expanded'!$I$78,'09.21 P&amp;L Expanded'!#REF!,'09.21 P&amp;L Expanded'!#REF!,'09.21 P&amp;L Expanded'!#REF!,'09.21 P&amp;L Expanded'!#REF!,'09.21 P&amp;L Expanded'!$I$80,'09.21 P&amp;L Expanded'!#REF!,'09.21 P&amp;L Expanded'!$I$81,'09.21 P&amp;L Expanded'!#REF!,'09.21 P&amp;L Expanded'!$I$82,'09.21 P&amp;L Expanded'!#REF!,'09.21 P&amp;L Expanded'!$I$83,'09.21 P&amp;L Expanded'!#REF!,'09.21 P&amp;L Expanded'!$I$84</definedName>
    <definedName name="QB_FORMULA_9_1" localSheetId="13" hidden="1">'16-17 P&amp;L by Month'!$H$94,'16-17 P&amp;L by Month'!$I$94,'16-17 P&amp;L by Month'!$J$94,'16-17 P&amp;L by Month'!$K$94,'16-17 P&amp;L by Month'!$K$96,'16-17 P&amp;L by Month'!$K$97,'16-17 P&amp;L by Month'!$K$98,'16-17 P&amp;L by Month'!$K$99,'16-17 P&amp;L by Month'!$G$100,'16-17 P&amp;L by Month'!$H$100,'16-17 P&amp;L by Month'!$I$100,'16-17 P&amp;L by Month'!$J$100,'16-17 P&amp;L by Month'!$K$100,'16-17 P&amp;L by Month'!$K$102,'16-17 P&amp;L by Month'!$K$103,'16-17 P&amp;L by Month'!$K$104</definedName>
    <definedName name="QB_FORMULA_9_1" localSheetId="12" hidden="1">'17-18 P&amp;L by Month'!$G$90,'17-18 P&amp;L by Month'!$H$90,'17-18 P&amp;L by Month'!$I$90,'17-18 P&amp;L by Month'!$J$90,'17-18 P&amp;L by Month'!$K$90,'17-18 P&amp;L by Month'!$L$90,'17-18 P&amp;L by Month'!$G$91,'17-18 P&amp;L by Month'!$H$91,'17-18 P&amp;L by Month'!$I$91,'17-18 P&amp;L by Month'!$J$91,'17-18 P&amp;L by Month'!$K$91,'17-18 P&amp;L by Month'!$L$91,'17-18 P&amp;L by Month'!$L$93,'17-18 P&amp;L by Month'!$L$94,'17-18 P&amp;L by Month'!$L$95,'17-18 P&amp;L by Month'!$L$96</definedName>
    <definedName name="QB_FORMULA_9_1" localSheetId="11" hidden="1">'18-19 P&amp;L by Month'!$G$94,'18-19 P&amp;L by Month'!#REF!,'18-19 P&amp;L by Month'!#REF!,'18-19 P&amp;L by Month'!#REF!,'18-19 P&amp;L by Month'!#REF!,'18-19 P&amp;L by Month'!#REF!,'18-19 P&amp;L by Month'!$G$95,'18-19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9_1" localSheetId="10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9_1" localSheetId="9" hidden="1">'20-21 Budget by Month'!$G$62,'20-21 Budget by Month'!$H$62,'20-21 Budget by Month'!$I$62,'20-21 Budget by Month'!$J$62,'20-21 Budget by Month'!$K$62,'20-21 Budget by Month'!$L$62,'20-21 Budget by Month'!$M$62,'20-21 Budget by Month'!$N$62,'20-21 Budget by Month'!$O$62,'20-21 Budget by Month'!$P$62,'20-21 Budget by Month'!$Q$62,'20-21 Budget by Month'!$R$62,'20-21 Budget by Month'!$S$62,'20-21 Budget by Month'!$S$64,'20-21 Budget by Month'!$S$65,'20-21 Budget by Month'!$S$66</definedName>
    <definedName name="QB_FORMULA_9_2" localSheetId="6" hidden="1">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Ledger'!#REF!,'09.21 General Ledger'!#REF!</definedName>
    <definedName name="QB_FORMULA_9_2" localSheetId="13" hidden="1">'16-17 P&amp;L by Month'!$H$89,'16-17 P&amp;L by Month'!$I$89,'16-17 P&amp;L by Month'!$J$89,'16-17 P&amp;L by Month'!$K$89,'16-17 P&amp;L by Month'!$L$89,'16-17 P&amp;L by Month'!$L$91,'16-17 P&amp;L by Month'!$G$92,'16-17 P&amp;L by Month'!$H$92,'16-17 P&amp;L by Month'!$I$92,'16-17 P&amp;L by Month'!$J$92,'16-17 P&amp;L by Month'!$K$92,'16-17 P&amp;L by Month'!$L$92,'16-17 P&amp;L by Month'!$L$94,'16-17 P&amp;L by Month'!$G$95,'16-17 P&amp;L by Month'!$H$95,'16-17 P&amp;L by Month'!$I$95</definedName>
    <definedName name="QB_FORMULA_9_3" localSheetId="13" hidden="1">'16-17 P&amp;L by Month'!$G$85,'16-17 P&amp;L by Month'!$H$85,'16-17 P&amp;L by Month'!$I$85,'16-17 P&amp;L by Month'!$J$85,'16-17 P&amp;L by Month'!$K$85,'16-17 P&amp;L by Month'!$L$85,'16-17 P&amp;L by Month'!$M$85,'16-17 P&amp;L by Month'!$G$86,'16-17 P&amp;L by Month'!$H$86,'16-17 P&amp;L by Month'!$I$86,'16-17 P&amp;L by Month'!$J$86,'16-17 P&amp;L by Month'!$K$86,'16-17 P&amp;L by Month'!$L$86,'16-17 P&amp;L by Month'!$M$86,'16-17 P&amp;L by Month'!$M$89,'16-17 P&amp;L by Month'!$G$90</definedName>
    <definedName name="QB_FORMULA_9_4" localSheetId="13" hidden="1">'16-17 P&amp;L by Month'!$G$78,'16-17 P&amp;L by Month'!$H$78,'16-17 P&amp;L by Month'!$I$78,'16-17 P&amp;L by Month'!$J$78,'16-17 P&amp;L by Month'!$K$78,'16-17 P&amp;L by Month'!$L$78,'16-17 P&amp;L by Month'!$M$78,'16-17 P&amp;L by Month'!$N$78,'16-17 P&amp;L by Month'!$N$80,'16-17 P&amp;L by Month'!$N$81,'16-17 P&amp;L by Month'!$N$82,'16-17 P&amp;L by Month'!$N$83,'16-17 P&amp;L by Month'!$N$84,'16-17 P&amp;L by Month'!$N$85,'16-17 P&amp;L by Month'!$G$86,'16-17 P&amp;L by Month'!$H$86</definedName>
    <definedName name="QB_FORMULA_9_5" localSheetId="13" hidden="1">'16-17 P&amp;L by Month'!$J$69,'16-17 P&amp;L by Month'!$K$69,'16-17 P&amp;L by Month'!$L$69,'16-17 P&amp;L by Month'!$M$69,'16-17 P&amp;L by Month'!$N$69,'16-17 P&amp;L by Month'!$O$69,'16-17 P&amp;L by Month'!$O$72,'16-17 P&amp;L by Month'!$O$73,'16-17 P&amp;L by Month'!$O$74,'16-17 P&amp;L by Month'!$O$75,'16-17 P&amp;L by Month'!$O$76,'16-17 P&amp;L by Month'!$O$77,'16-17 P&amp;L by Month'!$O$78,'16-17 P&amp;L by Month'!$G$79,'16-17 P&amp;L by Month'!$H$79,'16-17 P&amp;L by Month'!$I$79</definedName>
    <definedName name="QB_ROW_1" localSheetId="3" hidden="1">'09.21 Balance Sheet'!$A$2</definedName>
    <definedName name="QB_ROW_100020" localSheetId="6" hidden="1">'09.21 General Ledger'!$C$362</definedName>
    <definedName name="QB_ROW_100020_1" localSheetId="6" hidden="1">'09.21 General Ledger'!$C$367</definedName>
    <definedName name="QB_ROW_100020_2" localSheetId="6" hidden="1">'09.21 General Ledger'!#REF!</definedName>
    <definedName name="QB_ROW_100240" localSheetId="1" hidden="1">'09.21 P&amp;L Expanded'!#REF!</definedName>
    <definedName name="QB_ROW_100240" localSheetId="13" hidden="1">'16-17 P&amp;L by Month'!$E$123</definedName>
    <definedName name="QB_ROW_100240" localSheetId="12" hidden="1">'17-18 P&amp;L by Month'!$E$128</definedName>
    <definedName name="QB_ROW_100240" localSheetId="11" hidden="1">'18-19 P&amp;L by Month'!#REF!</definedName>
    <definedName name="QB_ROW_100240" localSheetId="10" hidden="1">'19-20 P&amp;L by Month'!#REF!</definedName>
    <definedName name="QB_ROW_100240" localSheetId="9" hidden="1">'20-21 Budget by Month'!$E$143</definedName>
    <definedName name="QB_ROW_100240_1" localSheetId="1" hidden="1">'09.21 P&amp;L Expanded'!#REF!</definedName>
    <definedName name="QB_ROW_100240_1" localSheetId="13" hidden="1">'16-17 P&amp;L by Month'!$E$128</definedName>
    <definedName name="QB_ROW_100240_1" localSheetId="12" hidden="1">'17-18 P&amp;L by Month'!$E$124</definedName>
    <definedName name="QB_ROW_100240_1" localSheetId="11" hidden="1">'18-19 P&amp;L by Month'!#REF!</definedName>
    <definedName name="QB_ROW_100240_1" localSheetId="10" hidden="1">'19-20 P&amp;L by Month'!#REF!</definedName>
    <definedName name="QB_ROW_100240_1" localSheetId="9" hidden="1">'20-21 Budget by Month'!$E$153</definedName>
    <definedName name="QB_ROW_100240_2" localSheetId="13" hidden="1">'16-17 P&amp;L by Month'!$E$134</definedName>
    <definedName name="QB_ROW_100240_3" localSheetId="13" hidden="1">'16-17 P&amp;L by Month'!$E$136</definedName>
    <definedName name="QB_ROW_100240_4" localSheetId="13" hidden="1">'16-17 P&amp;L by Month'!$E$137</definedName>
    <definedName name="QB_ROW_100240_5" localSheetId="13" hidden="1">'16-17 P&amp;L by Month'!$E$138</definedName>
    <definedName name="QB_ROW_100320" localSheetId="6" hidden="1">'09.21 General Ledger'!$C$364</definedName>
    <definedName name="QB_ROW_100320_1" localSheetId="6" hidden="1">'09.21 General Ledger'!$C$369</definedName>
    <definedName name="QB_ROW_100320_2" localSheetId="6" hidden="1">'09.21 General Ledger'!#REF!</definedName>
    <definedName name="QB_ROW_1010" localSheetId="6" hidden="1">'09.21 General Ledger'!$B$55</definedName>
    <definedName name="QB_ROW_1010_1" localSheetId="6" hidden="1">'09.21 General Ledger'!$B$61</definedName>
    <definedName name="QB_ROW_1010_2" localSheetId="6" hidden="1">'09.21 General Ledger'!$B$74</definedName>
    <definedName name="QB_ROW_101020" localSheetId="6" hidden="1">'09.21 General Ledger'!$C$365</definedName>
    <definedName name="QB_ROW_101020_1" localSheetId="6" hidden="1">'09.21 General Ledger'!$C$370</definedName>
    <definedName name="QB_ROW_101020_2" localSheetId="6" hidden="1">'09.21 General Ledger'!#REF!</definedName>
    <definedName name="QB_ROW_1011" localSheetId="3" hidden="1">'09.21 Balance Sheet'!$B$3</definedName>
    <definedName name="QB_ROW_101240" localSheetId="1" hidden="1">'09.21 P&amp;L Expanded'!#REF!</definedName>
    <definedName name="QB_ROW_101240" localSheetId="13" hidden="1">'16-17 P&amp;L by Month'!$E$124</definedName>
    <definedName name="QB_ROW_101240" localSheetId="12" hidden="1">'17-18 P&amp;L by Month'!$E$129</definedName>
    <definedName name="QB_ROW_101240" localSheetId="11" hidden="1">'18-19 P&amp;L by Month'!#REF!</definedName>
    <definedName name="QB_ROW_101240" localSheetId="10" hidden="1">'19-20 P&amp;L by Month'!#REF!</definedName>
    <definedName name="QB_ROW_101240" localSheetId="9" hidden="1">'20-21 Budget by Month'!$E$144</definedName>
    <definedName name="QB_ROW_101240_1" localSheetId="1" hidden="1">'09.21 P&amp;L Expanded'!#REF!</definedName>
    <definedName name="QB_ROW_101240_1" localSheetId="13" hidden="1">'16-17 P&amp;L by Month'!$E$129</definedName>
    <definedName name="QB_ROW_101240_1" localSheetId="12" hidden="1">'17-18 P&amp;L by Month'!$E$125</definedName>
    <definedName name="QB_ROW_101240_1" localSheetId="11" hidden="1">'18-19 P&amp;L by Month'!#REF!</definedName>
    <definedName name="QB_ROW_101240_1" localSheetId="10" hidden="1">'19-20 P&amp;L by Month'!#REF!</definedName>
    <definedName name="QB_ROW_101240_1" localSheetId="9" hidden="1">'20-21 Budget by Month'!$E$154</definedName>
    <definedName name="QB_ROW_101240_2" localSheetId="13" hidden="1">'16-17 P&amp;L by Month'!$E$135</definedName>
    <definedName name="QB_ROW_101240_3" localSheetId="13" hidden="1">'16-17 P&amp;L by Month'!$E$137</definedName>
    <definedName name="QB_ROW_101240_4" localSheetId="13" hidden="1">'16-17 P&amp;L by Month'!$E$138</definedName>
    <definedName name="QB_ROW_101240_5" localSheetId="13" hidden="1">'16-17 P&amp;L by Month'!$E$139</definedName>
    <definedName name="QB_ROW_101320" localSheetId="6" hidden="1">'09.21 General Ledger'!$C$367</definedName>
    <definedName name="QB_ROW_101320_1" localSheetId="6" hidden="1">'09.21 General Ledger'!$C$372</definedName>
    <definedName name="QB_ROW_101320_2" localSheetId="6" hidden="1">'09.21 General Ledger'!#REF!</definedName>
    <definedName name="QB_ROW_102010" localSheetId="6" hidden="1">'09.21 General Ledger'!#REF!</definedName>
    <definedName name="QB_ROW_102010_1" localSheetId="6" hidden="1">'09.21 General Ledger'!#REF!</definedName>
    <definedName name="QB_ROW_102010_2" localSheetId="6" hidden="1">'09.21 General Ledger'!$B$349</definedName>
    <definedName name="QB_ROW_102030" localSheetId="1" hidden="1">'09.21 P&amp;L Expanded'!#REF!</definedName>
    <definedName name="QB_ROW_102030" localSheetId="13" hidden="1">'16-17 P&amp;L by Month'!$D$108</definedName>
    <definedName name="QB_ROW_102030" localSheetId="12" hidden="1">'17-18 P&amp;L by Month'!$D$114</definedName>
    <definedName name="QB_ROW_102030" localSheetId="11" hidden="1">'18-19 P&amp;L by Month'!#REF!</definedName>
    <definedName name="QB_ROW_102030" localSheetId="10" hidden="1">'19-20 P&amp;L by Month'!#REF!</definedName>
    <definedName name="QB_ROW_102030" localSheetId="9" hidden="1">'20-21 Budget by Month'!$D$128</definedName>
    <definedName name="QB_ROW_102030_1" localSheetId="1" hidden="1">'09.21 P&amp;L Expanded'!#REF!</definedName>
    <definedName name="QB_ROW_102030_1" localSheetId="13" hidden="1">'16-17 P&amp;L by Month'!$D$113</definedName>
    <definedName name="QB_ROW_102030_1" localSheetId="12" hidden="1">'17-18 P&amp;L by Month'!$D$108</definedName>
    <definedName name="QB_ROW_102030_1" localSheetId="11" hidden="1">'18-19 P&amp;L by Month'!#REF!</definedName>
    <definedName name="QB_ROW_102030_1" localSheetId="10" hidden="1">'19-20 P&amp;L by Month'!#REF!</definedName>
    <definedName name="QB_ROW_102030_1" localSheetId="9" hidden="1">'20-21 Budget by Month'!$D$138</definedName>
    <definedName name="QB_ROW_102030_2" localSheetId="13" hidden="1">'16-17 P&amp;L by Month'!$D$119</definedName>
    <definedName name="QB_ROW_102030_3" localSheetId="13" hidden="1">'16-17 P&amp;L by Month'!$D$121</definedName>
    <definedName name="QB_ROW_102030_4" localSheetId="13" hidden="1">'16-17 P&amp;L by Month'!$D$122</definedName>
    <definedName name="QB_ROW_102030_5" localSheetId="13" hidden="1">'16-17 P&amp;L by Month'!$D$123</definedName>
    <definedName name="QB_ROW_102310" localSheetId="6" hidden="1">'09.21 General Ledger'!#REF!</definedName>
    <definedName name="QB_ROW_102310_1" localSheetId="6" hidden="1">'09.21 General Ledger'!#REF!</definedName>
    <definedName name="QB_ROW_102310_2" localSheetId="6" hidden="1">'09.21 General Ledger'!$B$371</definedName>
    <definedName name="QB_ROW_102330" localSheetId="1" hidden="1">'09.21 P&amp;L Expanded'!#REF!</definedName>
    <definedName name="QB_ROW_102330" localSheetId="13" hidden="1">'16-17 P&amp;L by Month'!$D$114</definedName>
    <definedName name="QB_ROW_102330" localSheetId="12" hidden="1">'17-18 P&amp;L by Month'!$D$119</definedName>
    <definedName name="QB_ROW_102330" localSheetId="11" hidden="1">'18-19 P&amp;L by Month'!#REF!</definedName>
    <definedName name="QB_ROW_102330" localSheetId="10" hidden="1">'19-20 P&amp;L by Month'!#REF!</definedName>
    <definedName name="QB_ROW_102330" localSheetId="9" hidden="1">'20-21 Budget by Month'!$D$134</definedName>
    <definedName name="QB_ROW_102330" localSheetId="0" hidden="1">Tracking!$D$24</definedName>
    <definedName name="QB_ROW_102330_1" localSheetId="1" hidden="1">'09.21 P&amp;L Expanded'!#REF!</definedName>
    <definedName name="QB_ROW_102330_1" localSheetId="13" hidden="1">'16-17 P&amp;L by Month'!$D$119</definedName>
    <definedName name="QB_ROW_102330_1" localSheetId="12" hidden="1">'17-18 P&amp;L by Month'!$D$115</definedName>
    <definedName name="QB_ROW_102330_1" localSheetId="11" hidden="1">'18-19 P&amp;L by Month'!#REF!</definedName>
    <definedName name="QB_ROW_102330_1" localSheetId="10" hidden="1">'19-20 P&amp;L by Month'!#REF!</definedName>
    <definedName name="QB_ROW_102330_1" localSheetId="9" hidden="1">'20-21 Budget by Month'!$D$144</definedName>
    <definedName name="QB_ROW_102330_2" localSheetId="13" hidden="1">'16-17 P&amp;L by Month'!$D$125</definedName>
    <definedName name="QB_ROW_102330_3" localSheetId="13" hidden="1">'16-17 P&amp;L by Month'!$D$127</definedName>
    <definedName name="QB_ROW_102330_4" localSheetId="13" hidden="1">'16-17 P&amp;L by Month'!$D$128</definedName>
    <definedName name="QB_ROW_102330_5" localSheetId="13" hidden="1">'16-17 P&amp;L by Month'!$D$129</definedName>
    <definedName name="QB_ROW_103020" localSheetId="6" hidden="1">'09.21 General Ledger'!#REF!</definedName>
    <definedName name="QB_ROW_103020_1" localSheetId="6" hidden="1">'09.21 General Ledger'!#REF!</definedName>
    <definedName name="QB_ROW_103020_2" localSheetId="6" hidden="1">'09.21 General Ledger'!$C$359</definedName>
    <definedName name="QB_ROW_103240" localSheetId="1" hidden="1">'09.21 P&amp;L Expanded'!#REF!</definedName>
    <definedName name="QB_ROW_103240" localSheetId="13" hidden="1">'16-17 P&amp;L by Month'!$E$112</definedName>
    <definedName name="QB_ROW_103240" localSheetId="12" hidden="1">'17-18 P&amp;L by Month'!$E$117</definedName>
    <definedName name="QB_ROW_103240" localSheetId="11" hidden="1">'18-19 P&amp;L by Month'!#REF!</definedName>
    <definedName name="QB_ROW_103240" localSheetId="10" hidden="1">'19-20 P&amp;L by Month'!#REF!</definedName>
    <definedName name="QB_ROW_103240" localSheetId="9" hidden="1">'20-21 Budget by Month'!$E$132</definedName>
    <definedName name="QB_ROW_103240_1" localSheetId="1" hidden="1">'09.21 P&amp;L Expanded'!#REF!</definedName>
    <definedName name="QB_ROW_103240_1" localSheetId="13" hidden="1">'16-17 P&amp;L by Month'!$E$117</definedName>
    <definedName name="QB_ROW_103240_1" localSheetId="12" hidden="1">'17-18 P&amp;L by Month'!$E$113</definedName>
    <definedName name="QB_ROW_103240_1" localSheetId="11" hidden="1">'18-19 P&amp;L by Month'!#REF!</definedName>
    <definedName name="QB_ROW_103240_1" localSheetId="10" hidden="1">'19-20 P&amp;L by Month'!#REF!</definedName>
    <definedName name="QB_ROW_103240_1" localSheetId="9" hidden="1">'20-21 Budget by Month'!$E$142</definedName>
    <definedName name="QB_ROW_103240_2" localSheetId="13" hidden="1">'16-17 P&amp;L by Month'!$E$123</definedName>
    <definedName name="QB_ROW_103240_3" localSheetId="13" hidden="1">'16-17 P&amp;L by Month'!$E$125</definedName>
    <definedName name="QB_ROW_103240_4" localSheetId="13" hidden="1">'16-17 P&amp;L by Month'!$E$126</definedName>
    <definedName name="QB_ROW_103240_5" localSheetId="13" hidden="1">'16-17 P&amp;L by Month'!$E$127</definedName>
    <definedName name="QB_ROW_103320" localSheetId="6" hidden="1">'09.21 General Ledger'!#REF!</definedName>
    <definedName name="QB_ROW_103320_1" localSheetId="6" hidden="1">'09.21 General Ledger'!#REF!</definedName>
    <definedName name="QB_ROW_103320_2" localSheetId="6" hidden="1">'09.21 General Ledger'!$C$364</definedName>
    <definedName name="QB_ROW_105030" localSheetId="6" hidden="1">'09.21 General Ledger'!#REF!</definedName>
    <definedName name="QB_ROW_105030_1" localSheetId="6" hidden="1">'09.21 General Ledger'!$D$265</definedName>
    <definedName name="QB_ROW_105030_2" localSheetId="6" hidden="1">'09.21 General Ledger'!$D$295</definedName>
    <definedName name="QB_ROW_105250" localSheetId="1" hidden="1">'09.21 P&amp;L Expanded'!$F$117</definedName>
    <definedName name="QB_ROW_105250" localSheetId="13" hidden="1">'16-17 P&amp;L by Month'!$F$84</definedName>
    <definedName name="QB_ROW_105250" localSheetId="12" hidden="1">'17-18 P&amp;L by Month'!$F$91</definedName>
    <definedName name="QB_ROW_105250" localSheetId="11" hidden="1">'18-19 P&amp;L by Month'!$F$95</definedName>
    <definedName name="QB_ROW_105250" localSheetId="10" hidden="1">'19-20 P&amp;L by Month'!$F$101</definedName>
    <definedName name="QB_ROW_105250" localSheetId="9" hidden="1">'20-21 Budget by Month'!$F$101</definedName>
    <definedName name="QB_ROW_105250_1" localSheetId="13" hidden="1">'16-17 P&amp;L by Month'!$F$88</definedName>
    <definedName name="QB_ROW_105250_1" localSheetId="9" hidden="1">'20-21 Budget by Month'!$F$110</definedName>
    <definedName name="QB_ROW_105250_2" localSheetId="13" hidden="1">'16-17 P&amp;L by Month'!$F$94</definedName>
    <definedName name="QB_ROW_105250_3" localSheetId="13" hidden="1">'16-17 P&amp;L by Month'!$F$96</definedName>
    <definedName name="QB_ROW_105250_4" localSheetId="13" hidden="1">'16-17 P&amp;L by Month'!$F$97</definedName>
    <definedName name="QB_ROW_105250_5" localSheetId="13" hidden="1">'16-17 P&amp;L by Month'!$F$98</definedName>
    <definedName name="QB_ROW_105330" localSheetId="6" hidden="1">'09.21 General Ledger'!$D$263</definedName>
    <definedName name="QB_ROW_105330_1" localSheetId="6" hidden="1">'09.21 General Ledger'!$D$268</definedName>
    <definedName name="QB_ROW_105330_2" localSheetId="6" hidden="1">'09.21 General Ledger'!$D$298</definedName>
    <definedName name="QB_ROW_106240" localSheetId="1" hidden="1">'09.21 P&amp;L Expanded'!#REF!</definedName>
    <definedName name="QB_ROW_106240" localSheetId="13" hidden="1">'16-17 P&amp;L by Month'!$E$101</definedName>
    <definedName name="QB_ROW_106240" localSheetId="9" hidden="1">'20-21 Budget by Month'!$E$119</definedName>
    <definedName name="QB_ROW_106240_1" localSheetId="1" hidden="1">'09.21 P&amp;L Expanded'!#REF!</definedName>
    <definedName name="QB_ROW_106240_1" localSheetId="13" hidden="1">'16-17 P&amp;L by Month'!$E$106</definedName>
    <definedName name="QB_ROW_106240_1" localSheetId="9" hidden="1">'20-21 Budget by Month'!$E$129</definedName>
    <definedName name="QB_ROW_106240_2" localSheetId="13" hidden="1">'16-17 P&amp;L by Month'!$E$112</definedName>
    <definedName name="QB_ROW_106240_3" localSheetId="13" hidden="1">'16-17 P&amp;L by Month'!$E$114</definedName>
    <definedName name="QB_ROW_106240_4" localSheetId="13" hidden="1">'16-17 P&amp;L by Month'!$E$115</definedName>
    <definedName name="QB_ROW_106240_5" localSheetId="13" hidden="1">'16-17 P&amp;L by Month'!$E$116</definedName>
    <definedName name="QB_ROW_107020" localSheetId="6" hidden="1">'09.21 General Ledger'!$C$331</definedName>
    <definedName name="QB_ROW_107020_1" localSheetId="6" hidden="1">'09.21 General Ledger'!$C$336</definedName>
    <definedName name="QB_ROW_107020_2" localSheetId="6" hidden="1">'09.21 General Ledger'!#REF!</definedName>
    <definedName name="QB_ROW_107240" localSheetId="1" hidden="1">'09.21 P&amp;L Expanded'!#REF!</definedName>
    <definedName name="QB_ROW_107240" localSheetId="13" hidden="1">'16-17 P&amp;L by Month'!$E$100</definedName>
    <definedName name="QB_ROW_107240" localSheetId="12" hidden="1">'17-18 P&amp;L by Month'!$E$106</definedName>
    <definedName name="QB_ROW_107240" localSheetId="11" hidden="1">'18-19 P&amp;L by Month'!#REF!</definedName>
    <definedName name="QB_ROW_107240" localSheetId="10" hidden="1">'19-20 P&amp;L by Month'!#REF!</definedName>
    <definedName name="QB_ROW_107240" localSheetId="9" hidden="1">'20-21 Budget by Month'!$E$118</definedName>
    <definedName name="QB_ROW_107240_1" localSheetId="1" hidden="1">'09.21 P&amp;L Expanded'!#REF!</definedName>
    <definedName name="QB_ROW_107240_1" localSheetId="13" hidden="1">'16-17 P&amp;L by Month'!$E$105</definedName>
    <definedName name="QB_ROW_107240_1" localSheetId="12" hidden="1">'17-18 P&amp;L by Month'!$E$101</definedName>
    <definedName name="QB_ROW_107240_1" localSheetId="11" hidden="1">'18-19 P&amp;L by Month'!#REF!</definedName>
    <definedName name="QB_ROW_107240_1" localSheetId="10" hidden="1">'19-20 P&amp;L by Month'!#REF!</definedName>
    <definedName name="QB_ROW_107240_1" localSheetId="9" hidden="1">'20-21 Budget by Month'!$E$128</definedName>
    <definedName name="QB_ROW_107240_2" localSheetId="13" hidden="1">'16-17 P&amp;L by Month'!$E$111</definedName>
    <definedName name="QB_ROW_107240_3" localSheetId="13" hidden="1">'16-17 P&amp;L by Month'!$E$113</definedName>
    <definedName name="QB_ROW_107240_4" localSheetId="13" hidden="1">'16-17 P&amp;L by Month'!$E$114</definedName>
    <definedName name="QB_ROW_107240_5" localSheetId="13" hidden="1">'16-17 P&amp;L by Month'!$E$115</definedName>
    <definedName name="QB_ROW_107320" localSheetId="6" hidden="1">'09.21 General Ledger'!$C$334</definedName>
    <definedName name="QB_ROW_107320_1" localSheetId="6" hidden="1">'09.21 General Ledger'!$C$339</definedName>
    <definedName name="QB_ROW_107320_2" localSheetId="6" hidden="1">'09.21 General Ledger'!#REF!</definedName>
    <definedName name="QB_ROW_108020" localSheetId="6" hidden="1">'09.21 General Ledger'!#REF!</definedName>
    <definedName name="QB_ROW_108020_1" localSheetId="6" hidden="1">'09.21 General Ledger'!#REF!</definedName>
    <definedName name="QB_ROW_108020_2" localSheetId="6" hidden="1">'09.21 General Ledger'!$C$365</definedName>
    <definedName name="QB_ROW_108240" localSheetId="1" hidden="1">'09.21 P&amp;L Expanded'!#REF!</definedName>
    <definedName name="QB_ROW_108240" localSheetId="13" hidden="1">'16-17 P&amp;L by Month'!$E$113</definedName>
    <definedName name="QB_ROW_108240" localSheetId="12" hidden="1">'17-18 P&amp;L by Month'!$E$118</definedName>
    <definedName name="QB_ROW_108240" localSheetId="11" hidden="1">'18-19 P&amp;L by Month'!#REF!</definedName>
    <definedName name="QB_ROW_108240" localSheetId="10" hidden="1">'19-20 P&amp;L by Month'!#REF!</definedName>
    <definedName name="QB_ROW_108240" localSheetId="9" hidden="1">'20-21 Budget by Month'!$E$133</definedName>
    <definedName name="QB_ROW_108240_1" localSheetId="1" hidden="1">'09.21 P&amp;L Expanded'!#REF!</definedName>
    <definedName name="QB_ROW_108240_1" localSheetId="13" hidden="1">'16-17 P&amp;L by Month'!$E$118</definedName>
    <definedName name="QB_ROW_108240_1" localSheetId="12" hidden="1">'17-18 P&amp;L by Month'!$E$114</definedName>
    <definedName name="QB_ROW_108240_1" localSheetId="11" hidden="1">'18-19 P&amp;L by Month'!#REF!</definedName>
    <definedName name="QB_ROW_108240_1" localSheetId="10" hidden="1">'19-20 P&amp;L by Month'!#REF!</definedName>
    <definedName name="QB_ROW_108240_1" localSheetId="9" hidden="1">'20-21 Budget by Month'!$E$143</definedName>
    <definedName name="QB_ROW_108240_2" localSheetId="13" hidden="1">'16-17 P&amp;L by Month'!$E$124</definedName>
    <definedName name="QB_ROW_108240_3" localSheetId="13" hidden="1">'16-17 P&amp;L by Month'!$E$126</definedName>
    <definedName name="QB_ROW_108240_4" localSheetId="13" hidden="1">'16-17 P&amp;L by Month'!$E$127</definedName>
    <definedName name="QB_ROW_108240_5" localSheetId="13" hidden="1">'16-17 P&amp;L by Month'!$E$128</definedName>
    <definedName name="QB_ROW_108320" localSheetId="6" hidden="1">'09.21 General Ledger'!#REF!</definedName>
    <definedName name="QB_ROW_108320_1" localSheetId="6" hidden="1">'09.21 General Ledger'!#REF!</definedName>
    <definedName name="QB_ROW_108320_2" localSheetId="6" hidden="1">'09.21 General Ledger'!$C$370</definedName>
    <definedName name="QB_ROW_109020" localSheetId="6" hidden="1">'09.21 General Ledger'!$C$224</definedName>
    <definedName name="QB_ROW_109020_1" localSheetId="6" hidden="1">'09.21 General Ledger'!$C$229</definedName>
    <definedName name="QB_ROW_109020_2" localSheetId="6" hidden="1">'09.21 General Ledger'!$C$252</definedName>
    <definedName name="QB_ROW_109040" localSheetId="1" hidden="1">'09.21 P&amp;L Expanded'!$E$81</definedName>
    <definedName name="QB_ROW_109040" localSheetId="13" hidden="1">'16-17 P&amp;L by Month'!$E$62</definedName>
    <definedName name="QB_ROW_109040" localSheetId="12" hidden="1">'17-18 P&amp;L by Month'!$E$59</definedName>
    <definedName name="QB_ROW_109040" localSheetId="11" hidden="1">'18-19 P&amp;L by Month'!$E$61</definedName>
    <definedName name="QB_ROW_109040" localSheetId="10" hidden="1">'19-20 P&amp;L by Month'!$E$65</definedName>
    <definedName name="QB_ROW_109040" localSheetId="9" hidden="1">'20-21 Budget by Month'!$E$65</definedName>
    <definedName name="QB_ROW_109040_1" localSheetId="1" hidden="1">'09.21 P&amp;L Expanded'!$E$79</definedName>
    <definedName name="QB_ROW_109040_1" localSheetId="13" hidden="1">'16-17 P&amp;L by Month'!$E$63</definedName>
    <definedName name="QB_ROW_109040_1" localSheetId="12" hidden="1">'17-18 P&amp;L by Month'!$E$57</definedName>
    <definedName name="QB_ROW_109040_1" localSheetId="11" hidden="1">'18-19 P&amp;L by Month'!$E$59</definedName>
    <definedName name="QB_ROW_109040_1" localSheetId="10" hidden="1">'19-20 P&amp;L by Month'!$E$63</definedName>
    <definedName name="QB_ROW_109040_1" localSheetId="9" hidden="1">'20-21 Budget by Month'!$E$74</definedName>
    <definedName name="QB_ROW_109040_2" localSheetId="13" hidden="1">'16-17 P&amp;L by Month'!$E$64</definedName>
    <definedName name="QB_ROW_109040_3" localSheetId="13" hidden="1">'16-17 P&amp;L by Month'!$E$65</definedName>
    <definedName name="QB_ROW_109040_4" localSheetId="13" hidden="1">'16-17 P&amp;L by Month'!$E$68</definedName>
    <definedName name="QB_ROW_109320" localSheetId="6" hidden="1">'09.21 General Ledger'!$C$231</definedName>
    <definedName name="QB_ROW_109320_1" localSheetId="6" hidden="1">'09.21 General Ledger'!$C$236</definedName>
    <definedName name="QB_ROW_109320_2" localSheetId="6" hidden="1">'09.21 General Ledger'!#REF!</definedName>
    <definedName name="QB_ROW_109340" localSheetId="1" hidden="1">'09.21 P&amp;L Expanded'!$E$89</definedName>
    <definedName name="QB_ROW_109340" localSheetId="13" hidden="1">'16-17 P&amp;L by Month'!$E$65</definedName>
    <definedName name="QB_ROW_109340" localSheetId="12" hidden="1">'17-18 P&amp;L by Month'!$E$63</definedName>
    <definedName name="QB_ROW_109340" localSheetId="11" hidden="1">'18-19 P&amp;L by Month'!$E$65</definedName>
    <definedName name="QB_ROW_109340" localSheetId="10" hidden="1">'19-20 P&amp;L by Month'!$E$71</definedName>
    <definedName name="QB_ROW_109340" localSheetId="9" hidden="1">'20-21 Budget by Month'!$E$73</definedName>
    <definedName name="QB_ROW_109340_1" localSheetId="1" hidden="1">'09.21 P&amp;L Expanded'!$E$87</definedName>
    <definedName name="QB_ROW_109340_1" localSheetId="13" hidden="1">'16-17 P&amp;L by Month'!$E$66</definedName>
    <definedName name="QB_ROW_109340_1" localSheetId="12" hidden="1">'17-18 P&amp;L by Month'!$E$61</definedName>
    <definedName name="QB_ROW_109340_1" localSheetId="11" hidden="1">'18-19 P&amp;L by Month'!$E$63</definedName>
    <definedName name="QB_ROW_109340_1" localSheetId="10" hidden="1">'19-20 P&amp;L by Month'!$E$67</definedName>
    <definedName name="QB_ROW_109340_1" localSheetId="9" hidden="1">'20-21 Budget by Month'!$E$82</definedName>
    <definedName name="QB_ROW_109340_2" localSheetId="13" hidden="1">'16-17 P&amp;L by Month'!$E$67</definedName>
    <definedName name="QB_ROW_109340_3" localSheetId="13" hidden="1">'16-17 P&amp;L by Month'!$E$68</definedName>
    <definedName name="QB_ROW_109340_4" localSheetId="13" hidden="1">'16-17 P&amp;L by Month'!$E$69</definedName>
    <definedName name="QB_ROW_109340_5" localSheetId="13" hidden="1">'16-17 P&amp;L by Month'!$E$72</definedName>
    <definedName name="QB_ROW_110020" localSheetId="6" hidden="1">'09.21 General Ledger'!#REF!</definedName>
    <definedName name="QB_ROW_110020_1" localSheetId="6" hidden="1">'09.21 General Ledger'!#REF!</definedName>
    <definedName name="QB_ROW_110020_2" localSheetId="6" hidden="1">'09.21 General Ledger'!$C$354</definedName>
    <definedName name="QB_ROW_110240" localSheetId="1" hidden="1">'09.21 P&amp;L Expanded'!#REF!</definedName>
    <definedName name="QB_ROW_110240" localSheetId="13" hidden="1">'16-17 P&amp;L by Month'!$E$110</definedName>
    <definedName name="QB_ROW_110240" localSheetId="12" hidden="1">'17-18 P&amp;L by Month'!$E$116</definedName>
    <definedName name="QB_ROW_110240" localSheetId="11" hidden="1">'18-19 P&amp;L by Month'!#REF!</definedName>
    <definedName name="QB_ROW_110240" localSheetId="10" hidden="1">'19-20 P&amp;L by Month'!#REF!</definedName>
    <definedName name="QB_ROW_110240" localSheetId="9" hidden="1">'20-21 Budget by Month'!$E$130</definedName>
    <definedName name="QB_ROW_110240_1" localSheetId="1" hidden="1">'09.21 P&amp;L Expanded'!#REF!</definedName>
    <definedName name="QB_ROW_110240_1" localSheetId="13" hidden="1">'16-17 P&amp;L by Month'!$E$115</definedName>
    <definedName name="QB_ROW_110240_1" localSheetId="12" hidden="1">'17-18 P&amp;L by Month'!$E$111</definedName>
    <definedName name="QB_ROW_110240_1" localSheetId="11" hidden="1">'18-19 P&amp;L by Month'!#REF!</definedName>
    <definedName name="QB_ROW_110240_1" localSheetId="10" hidden="1">'19-20 P&amp;L by Month'!#REF!</definedName>
    <definedName name="QB_ROW_110240_1" localSheetId="9" hidden="1">'20-21 Budget by Month'!$E$140</definedName>
    <definedName name="QB_ROW_110240_2" localSheetId="13" hidden="1">'16-17 P&amp;L by Month'!$E$121</definedName>
    <definedName name="QB_ROW_110240_3" localSheetId="13" hidden="1">'16-17 P&amp;L by Month'!$E$123</definedName>
    <definedName name="QB_ROW_110240_4" localSheetId="13" hidden="1">'16-17 P&amp;L by Month'!$E$124</definedName>
    <definedName name="QB_ROW_110240_5" localSheetId="13" hidden="1">'16-17 P&amp;L by Month'!$E$125</definedName>
    <definedName name="QB_ROW_110320" localSheetId="6" hidden="1">'09.21 General Ledger'!#REF!</definedName>
    <definedName name="QB_ROW_110320_1" localSheetId="6" hidden="1">'09.21 General Ledger'!#REF!</definedName>
    <definedName name="QB_ROW_110320_2" localSheetId="6" hidden="1">'09.21 General Ledger'!$C$355</definedName>
    <definedName name="QB_ROW_111020" localSheetId="6" hidden="1">'09.21 General Ledger'!#REF!</definedName>
    <definedName name="QB_ROW_111020_1" localSheetId="6" hidden="1">'09.21 General Ledger'!$C$264</definedName>
    <definedName name="QB_ROW_111020_2" localSheetId="6" hidden="1">'09.21 General Ledger'!$C$294</definedName>
    <definedName name="QB_ROW_111040" localSheetId="1" hidden="1">'09.21 P&amp;L Expanded'!$E$116</definedName>
    <definedName name="QB_ROW_111040" localSheetId="13" hidden="1">'16-17 P&amp;L by Month'!$E$83</definedName>
    <definedName name="QB_ROW_111040" localSheetId="12" hidden="1">'17-18 P&amp;L by Month'!$E$90</definedName>
    <definedName name="QB_ROW_111040" localSheetId="11" hidden="1">'18-19 P&amp;L by Month'!$E$94</definedName>
    <definedName name="QB_ROW_111040" localSheetId="10" hidden="1">'19-20 P&amp;L by Month'!$E$100</definedName>
    <definedName name="QB_ROW_111040" localSheetId="9" hidden="1">'20-21 Budget by Month'!$E$100</definedName>
    <definedName name="QB_ROW_111040_1" localSheetId="13" hidden="1">'16-17 P&amp;L by Month'!$E$87</definedName>
    <definedName name="QB_ROW_111040_1" localSheetId="9" hidden="1">'20-21 Budget by Month'!$E$109</definedName>
    <definedName name="QB_ROW_111040_2" localSheetId="13" hidden="1">'16-17 P&amp;L by Month'!$E$93</definedName>
    <definedName name="QB_ROW_111040_3" localSheetId="13" hidden="1">'16-17 P&amp;L by Month'!$E$95</definedName>
    <definedName name="QB_ROW_111040_4" localSheetId="13" hidden="1">'16-17 P&amp;L by Month'!$E$96</definedName>
    <definedName name="QB_ROW_111040_5" localSheetId="13" hidden="1">'16-17 P&amp;L by Month'!$E$97</definedName>
    <definedName name="QB_ROW_111320" localSheetId="6" hidden="1">'09.21 General Ledger'!$C$264</definedName>
    <definedName name="QB_ROW_111320_1" localSheetId="6" hidden="1">'09.21 General Ledger'!$C$269</definedName>
    <definedName name="QB_ROW_111320_2" localSheetId="6" hidden="1">'09.21 General Ledger'!$C$299</definedName>
    <definedName name="QB_ROW_111340" localSheetId="1" hidden="1">'09.21 P&amp;L Expanded'!$E$118</definedName>
    <definedName name="QB_ROW_111340" localSheetId="13" hidden="1">'16-17 P&amp;L by Month'!$E$85</definedName>
    <definedName name="QB_ROW_111340" localSheetId="12" hidden="1">'17-18 P&amp;L by Month'!$E$92</definedName>
    <definedName name="QB_ROW_111340" localSheetId="11" hidden="1">'18-19 P&amp;L by Month'!$E$96</definedName>
    <definedName name="QB_ROW_111340" localSheetId="10" hidden="1">'19-20 P&amp;L by Month'!$E$102</definedName>
    <definedName name="QB_ROW_111340" localSheetId="9" hidden="1">'20-21 Budget by Month'!$E$102</definedName>
    <definedName name="QB_ROW_111340_1" localSheetId="1" hidden="1">'09.21 P&amp;L Expanded'!$E$112</definedName>
    <definedName name="QB_ROW_111340_1" localSheetId="13" hidden="1">'16-17 P&amp;L by Month'!$E$89</definedName>
    <definedName name="QB_ROW_111340_1" localSheetId="12" hidden="1">'17-18 P&amp;L by Month'!$E$86</definedName>
    <definedName name="QB_ROW_111340_1" localSheetId="11" hidden="1">'18-19 P&amp;L by Month'!$E$90</definedName>
    <definedName name="QB_ROW_111340_1" localSheetId="10" hidden="1">'19-20 P&amp;L by Month'!$E$96</definedName>
    <definedName name="QB_ROW_111340_1" localSheetId="9" hidden="1">'20-21 Budget by Month'!$E$111</definedName>
    <definedName name="QB_ROW_111340_2" localSheetId="13" hidden="1">'16-17 P&amp;L by Month'!$E$95</definedName>
    <definedName name="QB_ROW_111340_3" localSheetId="13" hidden="1">'16-17 P&amp;L by Month'!$E$97</definedName>
    <definedName name="QB_ROW_111340_4" localSheetId="13" hidden="1">'16-17 P&amp;L by Month'!$E$98</definedName>
    <definedName name="QB_ROW_111340_5" localSheetId="13" hidden="1">'16-17 P&amp;L by Month'!$E$99</definedName>
    <definedName name="QB_ROW_112010" localSheetId="6" hidden="1">'09.21 General Ledger'!#REF!</definedName>
    <definedName name="QB_ROW_112010_1" localSheetId="6" hidden="1">'09.21 General Ledger'!$B$344</definedName>
    <definedName name="QB_ROW_112010_2" localSheetId="6" hidden="1">'09.21 General Ledger'!$B$372</definedName>
    <definedName name="QB_ROW_112030" localSheetId="1" hidden="1">'09.21 P&amp;L Expanded'!#REF!</definedName>
    <definedName name="QB_ROW_112030" localSheetId="13" hidden="1">'16-17 P&amp;L by Month'!$D$115</definedName>
    <definedName name="QB_ROW_112030" localSheetId="12" hidden="1">'17-18 P&amp;L by Month'!$D$120</definedName>
    <definedName name="QB_ROW_112030" localSheetId="11" hidden="1">'18-19 P&amp;L by Month'!#REF!</definedName>
    <definedName name="QB_ROW_112030" localSheetId="10" hidden="1">'19-20 P&amp;L by Month'!#REF!</definedName>
    <definedName name="QB_ROW_112030" localSheetId="9" hidden="1">'20-21 Budget by Month'!$D$135</definedName>
    <definedName name="QB_ROW_112030_1" localSheetId="1" hidden="1">'09.21 P&amp;L Expanded'!#REF!</definedName>
    <definedName name="QB_ROW_112030_1" localSheetId="13" hidden="1">'16-17 P&amp;L by Month'!$D$120</definedName>
    <definedName name="QB_ROW_112030_1" localSheetId="12" hidden="1">'17-18 P&amp;L by Month'!$D$116</definedName>
    <definedName name="QB_ROW_112030_1" localSheetId="11" hidden="1">'18-19 P&amp;L by Month'!#REF!</definedName>
    <definedName name="QB_ROW_112030_1" localSheetId="10" hidden="1">'19-20 P&amp;L by Month'!#REF!</definedName>
    <definedName name="QB_ROW_112030_1" localSheetId="9" hidden="1">'20-21 Budget by Month'!$D$145</definedName>
    <definedName name="QB_ROW_112030_2" localSheetId="13" hidden="1">'16-17 P&amp;L by Month'!$D$126</definedName>
    <definedName name="QB_ROW_112030_3" localSheetId="13" hidden="1">'16-17 P&amp;L by Month'!$D$128</definedName>
    <definedName name="QB_ROW_112030_4" localSheetId="13" hidden="1">'16-17 P&amp;L by Month'!$D$129</definedName>
    <definedName name="QB_ROW_112030_5" localSheetId="13" hidden="1">'16-17 P&amp;L by Month'!$D$130</definedName>
    <definedName name="QB_ROW_112310" localSheetId="6" hidden="1">'09.21 General Ledger'!$B$360</definedName>
    <definedName name="QB_ROW_112310_1" localSheetId="6" hidden="1">'09.21 General Ledger'!$B$365</definedName>
    <definedName name="QB_ROW_112310_2" localSheetId="6" hidden="1">'09.21 General Ledger'!#REF!</definedName>
    <definedName name="QB_ROW_112330" localSheetId="1" hidden="1">'09.21 P&amp;L Expanded'!#REF!</definedName>
    <definedName name="QB_ROW_112330" localSheetId="13" hidden="1">'16-17 P&amp;L by Month'!$D$121</definedName>
    <definedName name="QB_ROW_112330" localSheetId="12" hidden="1">'17-18 P&amp;L by Month'!$D$126</definedName>
    <definedName name="QB_ROW_112330" localSheetId="11" hidden="1">'18-19 P&amp;L by Month'!#REF!</definedName>
    <definedName name="QB_ROW_112330" localSheetId="10" hidden="1">'19-20 P&amp;L by Month'!#REF!</definedName>
    <definedName name="QB_ROW_112330" localSheetId="9" hidden="1">'20-21 Budget by Month'!$D$141</definedName>
    <definedName name="QB_ROW_112330" localSheetId="0" hidden="1">Tracking!$D$25</definedName>
    <definedName name="QB_ROW_112330_1" localSheetId="1" hidden="1">'09.21 P&amp;L Expanded'!#REF!</definedName>
    <definedName name="QB_ROW_112330_1" localSheetId="13" hidden="1">'16-17 P&amp;L by Month'!$D$126</definedName>
    <definedName name="QB_ROW_112330_1" localSheetId="12" hidden="1">'17-18 P&amp;L by Month'!$D$122</definedName>
    <definedName name="QB_ROW_112330_1" localSheetId="11" hidden="1">'18-19 P&amp;L by Month'!#REF!</definedName>
    <definedName name="QB_ROW_112330_1" localSheetId="10" hidden="1">'19-20 P&amp;L by Month'!#REF!</definedName>
    <definedName name="QB_ROW_112330_1" localSheetId="9" hidden="1">'20-21 Budget by Month'!$D$151</definedName>
    <definedName name="QB_ROW_112330_2" localSheetId="13" hidden="1">'16-17 P&amp;L by Month'!$D$132</definedName>
    <definedName name="QB_ROW_112330_3" localSheetId="13" hidden="1">'16-17 P&amp;L by Month'!$D$134</definedName>
    <definedName name="QB_ROW_112330_4" localSheetId="13" hidden="1">'16-17 P&amp;L by Month'!$D$135</definedName>
    <definedName name="QB_ROW_112330_5" localSheetId="13" hidden="1">'16-17 P&amp;L by Month'!$D$136</definedName>
    <definedName name="QB_ROW_113020" localSheetId="6" hidden="1">'09.21 General Ledger'!#REF!</definedName>
    <definedName name="QB_ROW_113020_1" localSheetId="6" hidden="1">'09.21 General Ledger'!$C$348</definedName>
    <definedName name="QB_ROW_113020_2" localSheetId="6" hidden="1">'09.21 General Ledger'!$C$376</definedName>
    <definedName name="QB_ROW_113240" localSheetId="1" hidden="1">'09.21 P&amp;L Expanded'!#REF!</definedName>
    <definedName name="QB_ROW_113240" localSheetId="13" hidden="1">'16-17 P&amp;L by Month'!$E$117</definedName>
    <definedName name="QB_ROW_113240" localSheetId="12" hidden="1">'17-18 P&amp;L by Month'!$E$122</definedName>
    <definedName name="QB_ROW_113240" localSheetId="11" hidden="1">'18-19 P&amp;L by Month'!#REF!</definedName>
    <definedName name="QB_ROW_113240" localSheetId="10" hidden="1">'19-20 P&amp;L by Month'!#REF!</definedName>
    <definedName name="QB_ROW_113240" localSheetId="9" hidden="1">'20-21 Budget by Month'!$E$137</definedName>
    <definedName name="QB_ROW_113240_1" localSheetId="1" hidden="1">'09.21 P&amp;L Expanded'!#REF!</definedName>
    <definedName name="QB_ROW_113240_1" localSheetId="13" hidden="1">'16-17 P&amp;L by Month'!$E$122</definedName>
    <definedName name="QB_ROW_113240_1" localSheetId="12" hidden="1">'17-18 P&amp;L by Month'!$E$118</definedName>
    <definedName name="QB_ROW_113240_1" localSheetId="11" hidden="1">'18-19 P&amp;L by Month'!#REF!</definedName>
    <definedName name="QB_ROW_113240_1" localSheetId="10" hidden="1">'19-20 P&amp;L by Month'!#REF!</definedName>
    <definedName name="QB_ROW_113240_1" localSheetId="9" hidden="1">'20-21 Budget by Month'!$E$147</definedName>
    <definedName name="QB_ROW_113240_2" localSheetId="13" hidden="1">'16-17 P&amp;L by Month'!$E$128</definedName>
    <definedName name="QB_ROW_113240_3" localSheetId="13" hidden="1">'16-17 P&amp;L by Month'!$E$130</definedName>
    <definedName name="QB_ROW_113240_4" localSheetId="13" hidden="1">'16-17 P&amp;L by Month'!$E$131</definedName>
    <definedName name="QB_ROW_113240_5" localSheetId="13" hidden="1">'16-17 P&amp;L by Month'!$E$132</definedName>
    <definedName name="QB_ROW_113320" localSheetId="6" hidden="1">'09.21 General Ledger'!$C$345</definedName>
    <definedName name="QB_ROW_113320_1" localSheetId="6" hidden="1">'09.21 General Ledger'!$C$350</definedName>
    <definedName name="QB_ROW_113320_2" localSheetId="6" hidden="1">'09.21 General Ledger'!$C$378</definedName>
    <definedName name="QB_ROW_114020" localSheetId="6" hidden="1">'09.21 General Ledger'!$C$346</definedName>
    <definedName name="QB_ROW_114020_1" localSheetId="6" hidden="1">'09.21 General Ledger'!$C$351</definedName>
    <definedName name="QB_ROW_114020_2" localSheetId="6" hidden="1">'09.21 General Ledger'!$C$379</definedName>
    <definedName name="QB_ROW_114240" localSheetId="1" hidden="1">'09.21 P&amp;L Expanded'!#REF!</definedName>
    <definedName name="QB_ROW_114240" localSheetId="13" hidden="1">'16-17 P&amp;L by Month'!$E$118</definedName>
    <definedName name="QB_ROW_114240" localSheetId="12" hidden="1">'17-18 P&amp;L by Month'!$E$123</definedName>
    <definedName name="QB_ROW_114240" localSheetId="11" hidden="1">'18-19 P&amp;L by Month'!#REF!</definedName>
    <definedName name="QB_ROW_114240" localSheetId="10" hidden="1">'19-20 P&amp;L by Month'!#REF!</definedName>
    <definedName name="QB_ROW_114240" localSheetId="9" hidden="1">'20-21 Budget by Month'!$E$138</definedName>
    <definedName name="QB_ROW_114240_1" localSheetId="1" hidden="1">'09.21 P&amp;L Expanded'!#REF!</definedName>
    <definedName name="QB_ROW_114240_1" localSheetId="13" hidden="1">'16-17 P&amp;L by Month'!$E$123</definedName>
    <definedName name="QB_ROW_114240_1" localSheetId="12" hidden="1">'17-18 P&amp;L by Month'!$E$119</definedName>
    <definedName name="QB_ROW_114240_1" localSheetId="11" hidden="1">'18-19 P&amp;L by Month'!#REF!</definedName>
    <definedName name="QB_ROW_114240_1" localSheetId="10" hidden="1">'19-20 P&amp;L by Month'!#REF!</definedName>
    <definedName name="QB_ROW_114240_1" localSheetId="9" hidden="1">'20-21 Budget by Month'!$E$148</definedName>
    <definedName name="QB_ROW_114240_2" localSheetId="13" hidden="1">'16-17 P&amp;L by Month'!$E$129</definedName>
    <definedName name="QB_ROW_114240_3" localSheetId="13" hidden="1">'16-17 P&amp;L by Month'!$E$131</definedName>
    <definedName name="QB_ROW_114240_4" localSheetId="13" hidden="1">'16-17 P&amp;L by Month'!$E$132</definedName>
    <definedName name="QB_ROW_114240_5" localSheetId="13" hidden="1">'16-17 P&amp;L by Month'!$E$133</definedName>
    <definedName name="QB_ROW_114320" localSheetId="6" hidden="1">'09.21 General Ledger'!$C$350</definedName>
    <definedName name="QB_ROW_114320_1" localSheetId="6" hidden="1">'09.21 General Ledger'!$C$355</definedName>
    <definedName name="QB_ROW_114320_2" localSheetId="6" hidden="1">'09.21 General Ledger'!#REF!</definedName>
    <definedName name="QB_ROW_115020" localSheetId="6" hidden="1">'09.21 General Ledger'!$C$354</definedName>
    <definedName name="QB_ROW_115020_1" localSheetId="6" hidden="1">'09.21 General Ledger'!$C$359</definedName>
    <definedName name="QB_ROW_115020_2" localSheetId="6" hidden="1">'09.21 General Ledger'!#REF!</definedName>
    <definedName name="QB_ROW_115240" localSheetId="1" hidden="1">'09.21 P&amp;L Expanded'!#REF!</definedName>
    <definedName name="QB_ROW_115240" localSheetId="13" hidden="1">'16-17 P&amp;L by Month'!$E$120</definedName>
    <definedName name="QB_ROW_115240" localSheetId="12" hidden="1">'17-18 P&amp;L by Month'!$E$125</definedName>
    <definedName name="QB_ROW_115240" localSheetId="11" hidden="1">'18-19 P&amp;L by Month'!#REF!</definedName>
    <definedName name="QB_ROW_115240" localSheetId="10" hidden="1">'19-20 P&amp;L by Month'!#REF!</definedName>
    <definedName name="QB_ROW_115240" localSheetId="9" hidden="1">'20-21 Budget by Month'!$E$140</definedName>
    <definedName name="QB_ROW_115240_1" localSheetId="1" hidden="1">'09.21 P&amp;L Expanded'!#REF!</definedName>
    <definedName name="QB_ROW_115240_1" localSheetId="13" hidden="1">'16-17 P&amp;L by Month'!$E$125</definedName>
    <definedName name="QB_ROW_115240_1" localSheetId="12" hidden="1">'17-18 P&amp;L by Month'!$E$121</definedName>
    <definedName name="QB_ROW_115240_1" localSheetId="11" hidden="1">'18-19 P&amp;L by Month'!#REF!</definedName>
    <definedName name="QB_ROW_115240_1" localSheetId="10" hidden="1">'19-20 P&amp;L by Month'!#REF!</definedName>
    <definedName name="QB_ROW_115240_1" localSheetId="9" hidden="1">'20-21 Budget by Month'!$E$150</definedName>
    <definedName name="QB_ROW_115240_2" localSheetId="13" hidden="1">'16-17 P&amp;L by Month'!$E$131</definedName>
    <definedName name="QB_ROW_115240_3" localSheetId="13" hidden="1">'16-17 P&amp;L by Month'!$E$133</definedName>
    <definedName name="QB_ROW_115240_4" localSheetId="13" hidden="1">'16-17 P&amp;L by Month'!$E$134</definedName>
    <definedName name="QB_ROW_115240_5" localSheetId="13" hidden="1">'16-17 P&amp;L by Month'!$E$135</definedName>
    <definedName name="QB_ROW_115320" localSheetId="6" hidden="1">'09.21 General Ledger'!$C$359</definedName>
    <definedName name="QB_ROW_115320_1" localSheetId="6" hidden="1">'09.21 General Ledger'!$C$364</definedName>
    <definedName name="QB_ROW_115320_2" localSheetId="6" hidden="1">'09.21 General Ledger'!#REF!</definedName>
    <definedName name="QB_ROW_116020" localSheetId="6" hidden="1">'09.21 General Ledger'!$C$351</definedName>
    <definedName name="QB_ROW_116020_1" localSheetId="6" hidden="1">'09.21 General Ledger'!$C$356</definedName>
    <definedName name="QB_ROW_116020_2" localSheetId="6" hidden="1">'09.21 General Ledger'!#REF!</definedName>
    <definedName name="QB_ROW_116240" localSheetId="1" hidden="1">'09.21 P&amp;L Expanded'!#REF!</definedName>
    <definedName name="QB_ROW_116240" localSheetId="13" hidden="1">'16-17 P&amp;L by Month'!$E$119</definedName>
    <definedName name="QB_ROW_116240" localSheetId="12" hidden="1">'17-18 P&amp;L by Month'!$E$124</definedName>
    <definedName name="QB_ROW_116240" localSheetId="11" hidden="1">'18-19 P&amp;L by Month'!#REF!</definedName>
    <definedName name="QB_ROW_116240" localSheetId="10" hidden="1">'19-20 P&amp;L by Month'!#REF!</definedName>
    <definedName name="QB_ROW_116240" localSheetId="9" hidden="1">'20-21 Budget by Month'!$E$139</definedName>
    <definedName name="QB_ROW_116240_1" localSheetId="1" hidden="1">'09.21 P&amp;L Expanded'!#REF!</definedName>
    <definedName name="QB_ROW_116240_1" localSheetId="13" hidden="1">'16-17 P&amp;L by Month'!$E$124</definedName>
    <definedName name="QB_ROW_116240_1" localSheetId="12" hidden="1">'17-18 P&amp;L by Month'!$E$120</definedName>
    <definedName name="QB_ROW_116240_1" localSheetId="11" hidden="1">'18-19 P&amp;L by Month'!#REF!</definedName>
    <definedName name="QB_ROW_116240_1" localSheetId="10" hidden="1">'19-20 P&amp;L by Month'!#REF!</definedName>
    <definedName name="QB_ROW_116240_1" localSheetId="9" hidden="1">'20-21 Budget by Month'!$E$149</definedName>
    <definedName name="QB_ROW_116240_2" localSheetId="13" hidden="1">'16-17 P&amp;L by Month'!$E$130</definedName>
    <definedName name="QB_ROW_116240_3" localSheetId="13" hidden="1">'16-17 P&amp;L by Month'!$E$132</definedName>
    <definedName name="QB_ROW_116240_4" localSheetId="13" hidden="1">'16-17 P&amp;L by Month'!$E$133</definedName>
    <definedName name="QB_ROW_116240_5" localSheetId="13" hidden="1">'16-17 P&amp;L by Month'!$E$134</definedName>
    <definedName name="QB_ROW_116320" localSheetId="6" hidden="1">'09.21 General Ledger'!$C$353</definedName>
    <definedName name="QB_ROW_116320_1" localSheetId="6" hidden="1">'09.21 General Ledger'!$C$358</definedName>
    <definedName name="QB_ROW_116320_2" localSheetId="6" hidden="1">'09.21 General Ledger'!#REF!</definedName>
    <definedName name="QB_ROW_118010" localSheetId="6" hidden="1">'09.21 General Ledger'!$B$361</definedName>
    <definedName name="QB_ROW_118010_1" localSheetId="6" hidden="1">'09.21 General Ledger'!$B$366</definedName>
    <definedName name="QB_ROW_118010_2" localSheetId="6" hidden="1">'09.21 General Ledger'!#REF!</definedName>
    <definedName name="QB_ROW_118030" localSheetId="1" hidden="1">'09.21 P&amp;L Expanded'!#REF!</definedName>
    <definedName name="QB_ROW_118030" localSheetId="13" hidden="1">'16-17 P&amp;L by Month'!$D$122</definedName>
    <definedName name="QB_ROW_118030" localSheetId="12" hidden="1">'17-18 P&amp;L by Month'!$D$127</definedName>
    <definedName name="QB_ROW_118030" localSheetId="11" hidden="1">'18-19 P&amp;L by Month'!#REF!</definedName>
    <definedName name="QB_ROW_118030" localSheetId="10" hidden="1">'19-20 P&amp;L by Month'!#REF!</definedName>
    <definedName name="QB_ROW_118030" localSheetId="9" hidden="1">'20-21 Budget by Month'!$D$142</definedName>
    <definedName name="QB_ROW_118030_1" localSheetId="1" hidden="1">'09.21 P&amp;L Expanded'!#REF!</definedName>
    <definedName name="QB_ROW_118030_1" localSheetId="13" hidden="1">'16-17 P&amp;L by Month'!$D$127</definedName>
    <definedName name="QB_ROW_118030_1" localSheetId="12" hidden="1">'17-18 P&amp;L by Month'!$D$123</definedName>
    <definedName name="QB_ROW_118030_1" localSheetId="11" hidden="1">'18-19 P&amp;L by Month'!#REF!</definedName>
    <definedName name="QB_ROW_118030_1" localSheetId="10" hidden="1">'19-20 P&amp;L by Month'!#REF!</definedName>
    <definedName name="QB_ROW_118030_1" localSheetId="9" hidden="1">'20-21 Budget by Month'!$D$152</definedName>
    <definedName name="QB_ROW_118030_2" localSheetId="13" hidden="1">'16-17 P&amp;L by Month'!$D$133</definedName>
    <definedName name="QB_ROW_118030_3" localSheetId="13" hidden="1">'16-17 P&amp;L by Month'!$D$135</definedName>
    <definedName name="QB_ROW_118030_4" localSheetId="13" hidden="1">'16-17 P&amp;L by Month'!$D$136</definedName>
    <definedName name="QB_ROW_118030_5" localSheetId="13" hidden="1">'16-17 P&amp;L by Month'!$D$137</definedName>
    <definedName name="QB_ROW_118310" localSheetId="6" hidden="1">'09.21 General Ledger'!$B$368</definedName>
    <definedName name="QB_ROW_118310_1" localSheetId="6" hidden="1">'09.21 General Ledger'!$B$373</definedName>
    <definedName name="QB_ROW_118310_2" localSheetId="6" hidden="1">'09.21 General Ledger'!#REF!</definedName>
    <definedName name="QB_ROW_118330" localSheetId="1" hidden="1">'09.21 P&amp;L Expanded'!#REF!</definedName>
    <definedName name="QB_ROW_118330" localSheetId="13" hidden="1">'16-17 P&amp;L by Month'!$D$125</definedName>
    <definedName name="QB_ROW_118330" localSheetId="12" hidden="1">'17-18 P&amp;L by Month'!$D$130</definedName>
    <definedName name="QB_ROW_118330" localSheetId="11" hidden="1">'18-19 P&amp;L by Month'!#REF!</definedName>
    <definedName name="QB_ROW_118330" localSheetId="10" hidden="1">'19-20 P&amp;L by Month'!#REF!</definedName>
    <definedName name="QB_ROW_118330" localSheetId="9" hidden="1">'20-21 Budget by Month'!$D$145</definedName>
    <definedName name="QB_ROW_118330" localSheetId="0" hidden="1">Tracking!$D$26</definedName>
    <definedName name="QB_ROW_118330_1" localSheetId="1" hidden="1">'09.21 P&amp;L Expanded'!#REF!</definedName>
    <definedName name="QB_ROW_118330_1" localSheetId="13" hidden="1">'16-17 P&amp;L by Month'!$D$130</definedName>
    <definedName name="QB_ROW_118330_1" localSheetId="12" hidden="1">'17-18 P&amp;L by Month'!$D$126</definedName>
    <definedName name="QB_ROW_118330_1" localSheetId="11" hidden="1">'18-19 P&amp;L by Month'!#REF!</definedName>
    <definedName name="QB_ROW_118330_1" localSheetId="10" hidden="1">'19-20 P&amp;L by Month'!#REF!</definedName>
    <definedName name="QB_ROW_118330_1" localSheetId="9" hidden="1">'20-21 Budget by Month'!$D$155</definedName>
    <definedName name="QB_ROW_118330_2" localSheetId="13" hidden="1">'16-17 P&amp;L by Month'!$D$136</definedName>
    <definedName name="QB_ROW_118330_3" localSheetId="13" hidden="1">'16-17 P&amp;L by Month'!$D$138</definedName>
    <definedName name="QB_ROW_118330_4" localSheetId="13" hidden="1">'16-17 P&amp;L by Month'!$D$139</definedName>
    <definedName name="QB_ROW_118330_5" localSheetId="13" hidden="1">'16-17 P&amp;L by Month'!$D$140</definedName>
    <definedName name="QB_ROW_120020" localSheetId="6" hidden="1">'09.21 General Ledger'!$C$370</definedName>
    <definedName name="QB_ROW_120020_1" localSheetId="6" hidden="1">'09.21 General Ledger'!$C$375</definedName>
    <definedName name="QB_ROW_120020_2" localSheetId="6" hidden="1">'09.21 General Ledger'!#REF!</definedName>
    <definedName name="QB_ROW_120240" localSheetId="1" hidden="1">'09.21 P&amp;L Expanded'!#REF!</definedName>
    <definedName name="QB_ROW_120240" localSheetId="13" hidden="1">'16-17 P&amp;L by Month'!$E$127</definedName>
    <definedName name="QB_ROW_120240" localSheetId="12" hidden="1">'17-18 P&amp;L by Month'!$E$132</definedName>
    <definedName name="QB_ROW_120240" localSheetId="11" hidden="1">'18-19 P&amp;L by Month'!#REF!</definedName>
    <definedName name="QB_ROW_120240" localSheetId="10" hidden="1">'19-20 P&amp;L by Month'!#REF!</definedName>
    <definedName name="QB_ROW_120240" localSheetId="9" hidden="1">'20-21 Budget by Month'!$E$147</definedName>
    <definedName name="QB_ROW_120240_1" localSheetId="13" hidden="1">'16-17 P&amp;L by Month'!$E$132</definedName>
    <definedName name="QB_ROW_120240_1" localSheetId="12" hidden="1">'17-18 P&amp;L by Month'!$E$128</definedName>
    <definedName name="QB_ROW_120240_1" localSheetId="11" hidden="1">'18-19 P&amp;L by Month'!#REF!</definedName>
    <definedName name="QB_ROW_120240_1" localSheetId="10" hidden="1">'19-20 P&amp;L by Month'!#REF!</definedName>
    <definedName name="QB_ROW_120240_1" localSheetId="9" hidden="1">'20-21 Budget by Month'!$E$157</definedName>
    <definedName name="QB_ROW_120240_2" localSheetId="13" hidden="1">'16-17 P&amp;L by Month'!$E$138</definedName>
    <definedName name="QB_ROW_120240_3" localSheetId="13" hidden="1">'16-17 P&amp;L by Month'!$E$140</definedName>
    <definedName name="QB_ROW_120240_4" localSheetId="13" hidden="1">'16-17 P&amp;L by Month'!$E$141</definedName>
    <definedName name="QB_ROW_120240_5" localSheetId="13" hidden="1">'16-17 P&amp;L by Month'!$E$142</definedName>
    <definedName name="QB_ROW_12031" localSheetId="3" hidden="1">'09.21 Balance Sheet'!$D$21</definedName>
    <definedName name="QB_ROW_12031_1" localSheetId="3" hidden="1">'09.21 Balance Sheet'!#REF!</definedName>
    <definedName name="QB_ROW_120320" localSheetId="6" hidden="1">'09.21 General Ledger'!$C$372</definedName>
    <definedName name="QB_ROW_120320_1" localSheetId="6" hidden="1">'09.21 General Ledger'!$C$377</definedName>
    <definedName name="QB_ROW_120320_2" localSheetId="6" hidden="1">'09.21 General Ledger'!#REF!</definedName>
    <definedName name="QB_ROW_1220" localSheetId="3" hidden="1">'09.21 Balance Sheet'!$C$58</definedName>
    <definedName name="QB_ROW_1220_1" localSheetId="3" hidden="1">'09.21 Balance Sheet'!$C$65</definedName>
    <definedName name="QB_ROW_123030" localSheetId="13" hidden="1">'16-17 P&amp;L by Month'!$D$129</definedName>
    <definedName name="QB_ROW_123030" localSheetId="9" hidden="1">'20-21 Budget by Month'!$D$149</definedName>
    <definedName name="QB_ROW_123030_1" localSheetId="13" hidden="1">'16-17 P&amp;L by Month'!$D$134</definedName>
    <definedName name="QB_ROW_123030_1" localSheetId="9" hidden="1">'20-21 Budget by Month'!$D$159</definedName>
    <definedName name="QB_ROW_123030_2" localSheetId="13" hidden="1">'16-17 P&amp;L by Month'!$D$140</definedName>
    <definedName name="QB_ROW_123030_3" localSheetId="13" hidden="1">'16-17 P&amp;L by Month'!$D$142</definedName>
    <definedName name="QB_ROW_123030_4" localSheetId="13" hidden="1">'16-17 P&amp;L by Month'!$D$143</definedName>
    <definedName name="QB_ROW_123030_5" localSheetId="13" hidden="1">'16-17 P&amp;L by Month'!$D$144</definedName>
    <definedName name="QB_ROW_12331" localSheetId="3" hidden="1">'09.21 Balance Sheet'!$D$51</definedName>
    <definedName name="QB_ROW_12331_1" localSheetId="3" hidden="1">'09.21 Balance Sheet'!$D$53</definedName>
    <definedName name="QB_ROW_123330" localSheetId="13" hidden="1">'16-17 P&amp;L by Month'!$D$131</definedName>
    <definedName name="QB_ROW_123330" localSheetId="9" hidden="1">'20-21 Budget by Month'!$D$151</definedName>
    <definedName name="QB_ROW_123330" localSheetId="0" hidden="1">Tracking!#REF!</definedName>
    <definedName name="QB_ROW_123330_1" localSheetId="13" hidden="1">'16-17 P&amp;L by Month'!$D$136</definedName>
    <definedName name="QB_ROW_123330_1" localSheetId="9" hidden="1">'20-21 Budget by Month'!$D$161</definedName>
    <definedName name="QB_ROW_123330_2" localSheetId="13" hidden="1">'16-17 P&amp;L by Month'!$D$142</definedName>
    <definedName name="QB_ROW_123330_3" localSheetId="13" hidden="1">'16-17 P&amp;L by Month'!$D$144</definedName>
    <definedName name="QB_ROW_123330_4" localSheetId="13" hidden="1">'16-17 P&amp;L by Month'!$D$145</definedName>
    <definedName name="QB_ROW_123330_5" localSheetId="13" hidden="1">'16-17 P&amp;L by Month'!$D$146</definedName>
    <definedName name="QB_ROW_128020" localSheetId="6" hidden="1">'09.21 General Ledger'!#REF!</definedName>
    <definedName name="QB_ROW_128020_1" localSheetId="6" hidden="1">'09.21 General Ledger'!#REF!</definedName>
    <definedName name="QB_ROW_128020_2" localSheetId="6" hidden="1">'09.21 General Ledger'!#REF!</definedName>
    <definedName name="QB_ROW_128240" localSheetId="5" hidden="1">'09.21 Statement of Cash Flow'!#REF!</definedName>
    <definedName name="QB_ROW_128320" localSheetId="6" hidden="1">'09.21 General Ledger'!#REF!</definedName>
    <definedName name="QB_ROW_128320_1" localSheetId="6" hidden="1">'09.21 General Ledger'!#REF!</definedName>
    <definedName name="QB_ROW_128320_2" localSheetId="6" hidden="1">'09.21 General Ledger'!#REF!</definedName>
    <definedName name="QB_ROW_129020" localSheetId="6" hidden="1">'09.21 General Ledger'!#REF!</definedName>
    <definedName name="QB_ROW_129020_1" localSheetId="6" hidden="1">'09.21 General Ledger'!#REF!</definedName>
    <definedName name="QB_ROW_129020_2" localSheetId="6" hidden="1">'09.21 General Ledger'!#REF!</definedName>
    <definedName name="QB_ROW_129320" localSheetId="6" hidden="1">'09.21 General Ledger'!#REF!</definedName>
    <definedName name="QB_ROW_129320_1" localSheetId="6" hidden="1">'09.21 General Ledger'!#REF!</definedName>
    <definedName name="QB_ROW_129320_2" localSheetId="6" hidden="1">'09.21 General Ledger'!#REF!</definedName>
    <definedName name="QB_ROW_13021" localSheetId="3" hidden="1">'09.21 Balance Sheet'!#REF!</definedName>
    <definedName name="QB_ROW_13021_1" localSheetId="3" hidden="1">'09.21 Balance Sheet'!$C$56</definedName>
    <definedName name="QB_ROW_1310" localSheetId="6" hidden="1">'09.21 General Ledger'!$B$56</definedName>
    <definedName name="QB_ROW_1310_1" localSheetId="6" hidden="1">'09.21 General Ledger'!$B$62</definedName>
    <definedName name="QB_ROW_1310_2" localSheetId="6" hidden="1">'09.21 General Ledger'!$B$75</definedName>
    <definedName name="QB_ROW_1311" localSheetId="3" hidden="1">'09.21 Balance Sheet'!$B$14</definedName>
    <definedName name="QB_ROW_1311_1" localSheetId="3" hidden="1">'09.21 Balance Sheet'!$B$16</definedName>
    <definedName name="QB_ROW_13321" localSheetId="3" hidden="1">'09.21 Balance Sheet'!$C$54</definedName>
    <definedName name="QB_ROW_13321_1" localSheetId="3" hidden="1">'09.21 Balance Sheet'!$C$58</definedName>
    <definedName name="QB_ROW_137010" localSheetId="6" hidden="1">'09.21 General Ledger'!$B$96</definedName>
    <definedName name="QB_ROW_137010_1" localSheetId="6" hidden="1">'09.21 General Ledger'!$B$102</definedName>
    <definedName name="QB_ROW_137010_2" localSheetId="6" hidden="1">'09.21 General Ledger'!$B$112</definedName>
    <definedName name="QB_ROW_137030" localSheetId="1" hidden="1">'09.21 P&amp;L Expanded'!$D$15</definedName>
    <definedName name="QB_ROW_137030" localSheetId="13" hidden="1">'16-17 P&amp;L by Month'!$D$11</definedName>
    <definedName name="QB_ROW_137030" localSheetId="12" hidden="1">'17-18 P&amp;L by Month'!$D$10</definedName>
    <definedName name="QB_ROW_137030" localSheetId="11" hidden="1">'18-19 P&amp;L by Month'!$D$10</definedName>
    <definedName name="QB_ROW_137030" localSheetId="10" hidden="1">'19-20 P&amp;L by Month'!$D$13</definedName>
    <definedName name="QB_ROW_137030" localSheetId="9" hidden="1">'20-21 Budget by Month'!$D$11</definedName>
    <definedName name="QB_ROW_137310" localSheetId="6" hidden="1">'09.21 General Ledger'!$B$119</definedName>
    <definedName name="QB_ROW_137310_1" localSheetId="6" hidden="1">'09.21 General Ledger'!$B$125</definedName>
    <definedName name="QB_ROW_137310_2" localSheetId="6" hidden="1">'09.21 General Ledger'!$B$132</definedName>
    <definedName name="QB_ROW_137330" localSheetId="1" hidden="1">'09.21 P&amp;L Expanded'!$D$22</definedName>
    <definedName name="QB_ROW_137330" localSheetId="13" hidden="1">'16-17 P&amp;L by Month'!$D$18</definedName>
    <definedName name="QB_ROW_137330" localSheetId="12" hidden="1">'17-18 P&amp;L by Month'!$D$17</definedName>
    <definedName name="QB_ROW_137330" localSheetId="11" hidden="1">'18-19 P&amp;L by Month'!$D$17</definedName>
    <definedName name="QB_ROW_137330" localSheetId="10" hidden="1">'19-20 P&amp;L by Month'!$D$20</definedName>
    <definedName name="QB_ROW_137330" localSheetId="9" hidden="1">'20-21 Budget by Month'!$D$18</definedName>
    <definedName name="QB_ROW_137330" localSheetId="0" hidden="1">Tracking!$D$10</definedName>
    <definedName name="QB_ROW_138020" localSheetId="6" hidden="1">'09.21 General Ledger'!$C$97</definedName>
    <definedName name="QB_ROW_138020_1" localSheetId="6" hidden="1">'09.21 General Ledger'!$C$103</definedName>
    <definedName name="QB_ROW_138020_2" localSheetId="6" hidden="1">'09.21 General Ledger'!$C$113</definedName>
    <definedName name="QB_ROW_138240" localSheetId="1" hidden="1">'09.21 P&amp;L Expanded'!$E$16</definedName>
    <definedName name="QB_ROW_138240" localSheetId="13" hidden="1">'16-17 P&amp;L by Month'!$E$12</definedName>
    <definedName name="QB_ROW_138240" localSheetId="12" hidden="1">'17-18 P&amp;L by Month'!$E$11</definedName>
    <definedName name="QB_ROW_138240" localSheetId="11" hidden="1">'18-19 P&amp;L by Month'!$E$11</definedName>
    <definedName name="QB_ROW_138240" localSheetId="10" hidden="1">'19-20 P&amp;L by Month'!$E$14</definedName>
    <definedName name="QB_ROW_138240" localSheetId="9" hidden="1">'20-21 Budget by Month'!$E$12</definedName>
    <definedName name="QB_ROW_138320" localSheetId="6" hidden="1">'09.21 General Ledger'!$C$99</definedName>
    <definedName name="QB_ROW_138320_1" localSheetId="6" hidden="1">'09.21 General Ledger'!$C$105</definedName>
    <definedName name="QB_ROW_138320_2" localSheetId="6" hidden="1">'09.21 General Ledger'!$C$115</definedName>
    <definedName name="QB_ROW_139020" localSheetId="6" hidden="1">'09.21 General Ledger'!$C$104</definedName>
    <definedName name="QB_ROW_139020_1" localSheetId="6" hidden="1">'09.21 General Ledger'!$C$110</definedName>
    <definedName name="QB_ROW_139020_2" localSheetId="6" hidden="1">'09.21 General Ledger'!$C$120</definedName>
    <definedName name="QB_ROW_139240" localSheetId="1" hidden="1">'09.21 P&amp;L Expanded'!$E$18</definedName>
    <definedName name="QB_ROW_139240" localSheetId="13" hidden="1">'16-17 P&amp;L by Month'!$E$14</definedName>
    <definedName name="QB_ROW_139240" localSheetId="12" hidden="1">'17-18 P&amp;L by Month'!$E$13</definedName>
    <definedName name="QB_ROW_139240" localSheetId="11" hidden="1">'18-19 P&amp;L by Month'!$E$13</definedName>
    <definedName name="QB_ROW_139240" localSheetId="10" hidden="1">'19-20 P&amp;L by Month'!$E$16</definedName>
    <definedName name="QB_ROW_139240" localSheetId="9" hidden="1">'20-21 Budget by Month'!$E$14</definedName>
    <definedName name="QB_ROW_139320" localSheetId="6" hidden="1">'09.21 General Ledger'!$C$106</definedName>
    <definedName name="QB_ROW_139320_1" localSheetId="6" hidden="1">'09.21 General Ledger'!$C$112</definedName>
    <definedName name="QB_ROW_139320_2" localSheetId="6" hidden="1">'09.21 General Ledger'!$C$122</definedName>
    <definedName name="QB_ROW_14010" localSheetId="6" hidden="1">'09.21 General Ledger'!$B$153</definedName>
    <definedName name="QB_ROW_14010_1" localSheetId="6" hidden="1">'09.21 General Ledger'!$B$159</definedName>
    <definedName name="QB_ROW_14011" localSheetId="3" hidden="1">'09.21 Balance Sheet'!$B$56</definedName>
    <definedName name="QB_ROW_14011_1" localSheetId="3" hidden="1">'09.21 Balance Sheet'!$B$60</definedName>
    <definedName name="QB_ROW_14030" localSheetId="1" hidden="1">'09.21 P&amp;L Expanded'!$D$41</definedName>
    <definedName name="QB_ROW_14030" localSheetId="13" hidden="1">'16-17 P&amp;L by Month'!$D$34</definedName>
    <definedName name="QB_ROW_14030" localSheetId="12" hidden="1">'17-18 P&amp;L by Month'!$D$33</definedName>
    <definedName name="QB_ROW_14030" localSheetId="11" hidden="1">'18-19 P&amp;L by Month'!$D$34</definedName>
    <definedName name="QB_ROW_14030" localSheetId="10" hidden="1">'19-20 P&amp;L by Month'!$D$37</definedName>
    <definedName name="QB_ROW_14030" localSheetId="9" hidden="1">'20-21 Budget by Month'!$D$30</definedName>
    <definedName name="QB_ROW_14030" localSheetId="0" hidden="1">Tracking!#REF!</definedName>
    <definedName name="QB_ROW_14030_1" localSheetId="1" hidden="1">'09.21 P&amp;L Expanded'!$D$38</definedName>
    <definedName name="QB_ROW_14030_1" localSheetId="13" hidden="1">'16-17 P&amp;L by Month'!$D$35</definedName>
    <definedName name="QB_ROW_14030_1" localSheetId="12" hidden="1">'17-18 P&amp;L by Month'!$D$31</definedName>
    <definedName name="QB_ROW_14030_1" localSheetId="11" hidden="1">'18-19 P&amp;L by Month'!$D$32</definedName>
    <definedName name="QB_ROW_14030_1" localSheetId="10" hidden="1">'19-20 P&amp;L by Month'!$D$35</definedName>
    <definedName name="QB_ROW_14030_1" localSheetId="9" hidden="1">'20-21 Budget by Month'!$D$38</definedName>
    <definedName name="QB_ROW_14030_2" localSheetId="13" hidden="1">'16-17 P&amp;L by Month'!$D$36</definedName>
    <definedName name="QB_ROW_141020" localSheetId="6" hidden="1">'09.21 General Ledger'!$C$114</definedName>
    <definedName name="QB_ROW_141020_1" localSheetId="6" hidden="1">'09.21 General Ledger'!$C$120</definedName>
    <definedName name="QB_ROW_141020_2" localSheetId="6" hidden="1">'09.21 General Ledger'!$C$128</definedName>
    <definedName name="QB_ROW_141240" localSheetId="1" hidden="1">'09.21 P&amp;L Expanded'!$E$21</definedName>
    <definedName name="QB_ROW_141240" localSheetId="13" hidden="1">'16-17 P&amp;L by Month'!$E$17</definedName>
    <definedName name="QB_ROW_141240" localSheetId="12" hidden="1">'17-18 P&amp;L by Month'!$E$16</definedName>
    <definedName name="QB_ROW_141240" localSheetId="11" hidden="1">'18-19 P&amp;L by Month'!$E$16</definedName>
    <definedName name="QB_ROW_141240" localSheetId="10" hidden="1">'19-20 P&amp;L by Month'!$E$19</definedName>
    <definedName name="QB_ROW_141240" localSheetId="9" hidden="1">'20-21 Budget by Month'!$E$17</definedName>
    <definedName name="QB_ROW_141320" localSheetId="6" hidden="1">'09.21 General Ledger'!$C$118</definedName>
    <definedName name="QB_ROW_141320_1" localSheetId="6" hidden="1">'09.21 General Ledger'!$C$124</definedName>
    <definedName name="QB_ROW_141320_2" localSheetId="6" hidden="1">'09.21 General Ledger'!$C$131</definedName>
    <definedName name="QB_ROW_142010" localSheetId="6" hidden="1">'09.21 General Ledger'!$B$134</definedName>
    <definedName name="QB_ROW_142010_1" localSheetId="6" hidden="1">'09.21 General Ledger'!$B$140</definedName>
    <definedName name="QB_ROW_142010_2" localSheetId="6" hidden="1">'09.21 General Ledger'!$B$141</definedName>
    <definedName name="QB_ROW_142030" localSheetId="1" hidden="1">'09.21 P&amp;L Expanded'!$D$28</definedName>
    <definedName name="QB_ROW_142030" localSheetId="13" hidden="1">'16-17 P&amp;L by Month'!$D$23</definedName>
    <definedName name="QB_ROW_142030" localSheetId="12" hidden="1">'17-18 P&amp;L by Month'!$D$22</definedName>
    <definedName name="QB_ROW_142030" localSheetId="11" hidden="1">'18-19 P&amp;L by Month'!$D$23</definedName>
    <definedName name="QB_ROW_142030" localSheetId="10" hidden="1">'19-20 P&amp;L by Month'!$D$26</definedName>
    <definedName name="QB_ROW_142030" localSheetId="9" hidden="1">'20-21 Budget by Month'!$D$26</definedName>
    <definedName name="QB_ROW_142030_1" localSheetId="13" hidden="1">'16-17 P&amp;L by Month'!$D$24</definedName>
    <definedName name="QB_ROW_142310" localSheetId="6" hidden="1">'09.21 General Ledger'!$B$137</definedName>
    <definedName name="QB_ROW_142310_1" localSheetId="6" hidden="1">'09.21 General Ledger'!$B$143</definedName>
    <definedName name="QB_ROW_142310_2" localSheetId="6" hidden="1">'09.21 General Ledger'!$B$144</definedName>
    <definedName name="QB_ROW_142330" localSheetId="1" hidden="1">'09.21 P&amp;L Expanded'!$D$30</definedName>
    <definedName name="QB_ROW_142330" localSheetId="13" hidden="1">'16-17 P&amp;L by Month'!$D$25</definedName>
    <definedName name="QB_ROW_142330" localSheetId="12" hidden="1">'17-18 P&amp;L by Month'!$D$24</definedName>
    <definedName name="QB_ROW_142330" localSheetId="11" hidden="1">'18-19 P&amp;L by Month'!$D$25</definedName>
    <definedName name="QB_ROW_142330" localSheetId="10" hidden="1">'19-20 P&amp;L by Month'!$D$28</definedName>
    <definedName name="QB_ROW_142330" localSheetId="9" hidden="1">'20-21 Budget by Month'!$D$28</definedName>
    <definedName name="QB_ROW_142330" localSheetId="0" hidden="1">Tracking!#REF!</definedName>
    <definedName name="QB_ROW_142330_1" localSheetId="1" hidden="1">'09.21 P&amp;L Expanded'!$D$28</definedName>
    <definedName name="QB_ROW_142330_1" localSheetId="13" hidden="1">'16-17 P&amp;L by Month'!$D$26</definedName>
    <definedName name="QB_ROW_142330_1" localSheetId="12" hidden="1">'17-18 P&amp;L by Month'!$D$22</definedName>
    <definedName name="QB_ROW_142330_1" localSheetId="11" hidden="1">'18-19 P&amp;L by Month'!$D$23</definedName>
    <definedName name="QB_ROW_142330_1" localSheetId="10" hidden="1">'19-20 P&amp;L by Month'!$D$26</definedName>
    <definedName name="QB_ROW_14310" localSheetId="6" hidden="1">'09.21 General Ledger'!#REF!</definedName>
    <definedName name="QB_ROW_14310_1" localSheetId="6" hidden="1">'09.21 General Ledger'!$B$184</definedName>
    <definedName name="QB_ROW_14310_2" localSheetId="6" hidden="1">'09.21 General Ledger'!$B$186</definedName>
    <definedName name="QB_ROW_14311" localSheetId="3" hidden="1">'09.21 Balance Sheet'!$B$60</definedName>
    <definedName name="QB_ROW_14311_1" localSheetId="3" hidden="1">'09.21 Balance Sheet'!$B$69</definedName>
    <definedName name="QB_ROW_14330" localSheetId="1" hidden="1">'09.21 P&amp;L Expanded'!$D$63</definedName>
    <definedName name="QB_ROW_14330" localSheetId="13" hidden="1">'16-17 P&amp;L by Month'!$D$44</definedName>
    <definedName name="QB_ROW_14330" localSheetId="12" hidden="1">'17-18 P&amp;L by Month'!$D$45</definedName>
    <definedName name="QB_ROW_14330" localSheetId="11" hidden="1">'18-19 P&amp;L by Month'!$D$47</definedName>
    <definedName name="QB_ROW_14330" localSheetId="10" hidden="1">'19-20 P&amp;L by Month'!$D$51</definedName>
    <definedName name="QB_ROW_14330" localSheetId="9" hidden="1">'20-21 Budget by Month'!$D$47</definedName>
    <definedName name="QB_ROW_14330" localSheetId="0" hidden="1">Tracking!#REF!</definedName>
    <definedName name="QB_ROW_14330_1" localSheetId="1" hidden="1">'09.21 P&amp;L Expanded'!$D$61</definedName>
    <definedName name="QB_ROW_14330_1" localSheetId="13" hidden="1">'16-17 P&amp;L by Month'!$D$45</definedName>
    <definedName name="QB_ROW_14330_1" localSheetId="12" hidden="1">'17-18 P&amp;L by Month'!$D$43</definedName>
    <definedName name="QB_ROW_14330_1" localSheetId="11" hidden="1">'18-19 P&amp;L by Month'!$D$45</definedName>
    <definedName name="QB_ROW_14330_1" localSheetId="10" hidden="1">'19-20 P&amp;L by Month'!$D$49</definedName>
    <definedName name="QB_ROW_14330_1" localSheetId="9" hidden="1">'20-21 Budget by Month'!$D$56</definedName>
    <definedName name="QB_ROW_14330_2" localSheetId="13" hidden="1">'16-17 P&amp;L by Month'!$D$47</definedName>
    <definedName name="QB_ROW_14330_3" localSheetId="13" hidden="1">'16-17 P&amp;L by Month'!$D$48</definedName>
    <definedName name="QB_ROW_14330_4" localSheetId="13" hidden="1">'16-17 P&amp;L by Month'!$D$49</definedName>
    <definedName name="QB_ROW_14330_5" localSheetId="13" hidden="1">'16-17 P&amp;L by Month'!$D$50</definedName>
    <definedName name="QB_ROW_145020" localSheetId="6" hidden="1">'09.21 General Ledger'!$C$142</definedName>
    <definedName name="QB_ROW_145020_1" localSheetId="6" hidden="1">'09.21 General Ledger'!$C$148</definedName>
    <definedName name="QB_ROW_145020_2" localSheetId="6" hidden="1">'09.21 General Ledger'!$C$149</definedName>
    <definedName name="QB_ROW_145240" localSheetId="1" hidden="1">'09.21 P&amp;L Expanded'!$E$33</definedName>
    <definedName name="QB_ROW_145240" localSheetId="13" hidden="1">'16-17 P&amp;L by Month'!$E$29</definedName>
    <definedName name="QB_ROW_145240" localSheetId="12" hidden="1">'17-18 P&amp;L by Month'!$E$27</definedName>
    <definedName name="QB_ROW_145240" localSheetId="11" hidden="1">'18-19 P&amp;L by Month'!$E$28</definedName>
    <definedName name="QB_ROW_145240" localSheetId="10" hidden="1">'19-20 P&amp;L by Month'!$E$31</definedName>
    <definedName name="QB_ROW_145240" localSheetId="9" hidden="1">'20-21 Budget by Month'!$E$25</definedName>
    <definedName name="QB_ROW_145240_1" localSheetId="1" hidden="1">'09.21 P&amp;L Expanded'!$E$31</definedName>
    <definedName name="QB_ROW_145240_1" localSheetId="13" hidden="1">'16-17 P&amp;L by Month'!$E$30</definedName>
    <definedName name="QB_ROW_145240_1" localSheetId="12" hidden="1">'17-18 P&amp;L by Month'!$E$25</definedName>
    <definedName name="QB_ROW_145240_1" localSheetId="11" hidden="1">'18-19 P&amp;L by Month'!$E$26</definedName>
    <definedName name="QB_ROW_145240_1" localSheetId="10" hidden="1">'19-20 P&amp;L by Month'!$E$29</definedName>
    <definedName name="QB_ROW_145240_1" localSheetId="9" hidden="1">'20-21 Budget by Month'!$E$32</definedName>
    <definedName name="QB_ROW_145320" localSheetId="6" hidden="1">'09.21 General Ledger'!$C$144</definedName>
    <definedName name="QB_ROW_145320_1" localSheetId="6" hidden="1">'09.21 General Ledger'!$C$150</definedName>
    <definedName name="QB_ROW_145320_2" localSheetId="6" hidden="1">'09.21 General Ledger'!$C$152</definedName>
    <definedName name="QB_ROW_15020" localSheetId="6" hidden="1">'09.21 General Ledger'!$C$154</definedName>
    <definedName name="QB_ROW_15020_1" localSheetId="6" hidden="1">'09.21 General Ledger'!$C$160</definedName>
    <definedName name="QB_ROW_15240" localSheetId="1" hidden="1">'09.21 P&amp;L Expanded'!#REF!</definedName>
    <definedName name="QB_ROW_15240" localSheetId="13" hidden="1">'16-17 P&amp;L by Month'!$E$35</definedName>
    <definedName name="QB_ROW_15240" localSheetId="12" hidden="1">'17-18 P&amp;L by Month'!$E$34</definedName>
    <definedName name="QB_ROW_15240" localSheetId="11" hidden="1">'18-19 P&amp;L by Month'!$E$35</definedName>
    <definedName name="QB_ROW_15240" localSheetId="10" hidden="1">'19-20 P&amp;L by Month'!$E$38</definedName>
    <definedName name="QB_ROW_15240" localSheetId="9" hidden="1">'20-21 Budget by Month'!$E$31</definedName>
    <definedName name="QB_ROW_15240" localSheetId="0" hidden="1">Tracking!#REF!</definedName>
    <definedName name="QB_ROW_15240_1" localSheetId="1" hidden="1">'09.21 P&amp;L Expanded'!$E$39</definedName>
    <definedName name="QB_ROW_15240_1" localSheetId="13" hidden="1">'16-17 P&amp;L by Month'!$E$36</definedName>
    <definedName name="QB_ROW_15240_1" localSheetId="12" hidden="1">'17-18 P&amp;L by Month'!$E$32</definedName>
    <definedName name="QB_ROW_15240_1" localSheetId="11" hidden="1">'18-19 P&amp;L by Month'!$E$33</definedName>
    <definedName name="QB_ROW_15240_1" localSheetId="10" hidden="1">'19-20 P&amp;L by Month'!$E$36</definedName>
    <definedName name="QB_ROW_15240_1" localSheetId="9" hidden="1">'20-21 Budget by Month'!$E$39</definedName>
    <definedName name="QB_ROW_15240_2" localSheetId="13" hidden="1">'16-17 P&amp;L by Month'!$E$37</definedName>
    <definedName name="QB_ROW_15320" localSheetId="6" hidden="1">'09.21 General Ledger'!$C$156</definedName>
    <definedName name="QB_ROW_15320_1" localSheetId="6" hidden="1">'09.21 General Ledger'!$C$162</definedName>
    <definedName name="QB_ROW_15320_2" localSheetId="6" hidden="1">'09.21 General Ledger'!$C$161</definedName>
    <definedName name="QB_ROW_154240" localSheetId="9" hidden="1">'20-21 Budget by Month'!$E$20</definedName>
    <definedName name="QB_ROW_155030" localSheetId="6" hidden="1">'09.21 General Ledger'!#REF!</definedName>
    <definedName name="QB_ROW_155030_1" localSheetId="6" hidden="1">'09.21 General Ledger'!#REF!</definedName>
    <definedName name="QB_ROW_155030_2" localSheetId="6" hidden="1">'09.21 General Ledger'!#REF!</definedName>
    <definedName name="QB_ROW_155240" localSheetId="5" hidden="1">'09.21 Statement of Cash Flow'!#REF!</definedName>
    <definedName name="QB_ROW_155260" localSheetId="3" hidden="1">'09.21 Balance Sheet'!$G$39</definedName>
    <definedName name="QB_ROW_155260_1" localSheetId="3" hidden="1">'09.21 Balance Sheet'!$G$43</definedName>
    <definedName name="QB_ROW_155330" localSheetId="6" hidden="1">'09.21 General Ledger'!#REF!</definedName>
    <definedName name="QB_ROW_155330_1" localSheetId="6" hidden="1">'09.21 General Ledger'!#REF!</definedName>
    <definedName name="QB_ROW_155330_2" localSheetId="6" hidden="1">'09.21 General Ledger'!#REF!</definedName>
    <definedName name="QB_ROW_162020" localSheetId="6" hidden="1">'09.21 General Ledger'!$C$72</definedName>
    <definedName name="QB_ROW_162020_1" localSheetId="6" hidden="1">'09.21 General Ledger'!$C$78</definedName>
    <definedName name="QB_ROW_162020_2" localSheetId="6" hidden="1">'09.21 General Ledger'!$C$90</definedName>
    <definedName name="QB_ROW_162240" localSheetId="1" hidden="1">'09.21 P&amp;L Expanded'!$E$9</definedName>
    <definedName name="QB_ROW_162240" localSheetId="13" hidden="1">'16-17 P&amp;L by Month'!$E$9</definedName>
    <definedName name="QB_ROW_162240" localSheetId="12" hidden="1">'17-18 P&amp;L by Month'!$E$8</definedName>
    <definedName name="QB_ROW_162240" localSheetId="11" hidden="1">'18-19 P&amp;L by Month'!$E$8</definedName>
    <definedName name="QB_ROW_162240" localSheetId="10" hidden="1">'19-20 P&amp;L by Month'!$E$8</definedName>
    <definedName name="QB_ROW_162240" localSheetId="9" hidden="1">'20-21 Budget by Month'!#REF!</definedName>
    <definedName name="QB_ROW_162240" localSheetId="0" hidden="1">Tracking!#REF!</definedName>
    <definedName name="QB_ROW_162320" localSheetId="6" hidden="1">'09.21 General Ledger'!$C$93</definedName>
    <definedName name="QB_ROW_162320_1" localSheetId="6" hidden="1">'09.21 General Ledger'!$C$100</definedName>
    <definedName name="QB_ROW_162320_2" localSheetId="6" hidden="1">'09.21 General Ledger'!$C$110</definedName>
    <definedName name="QB_ROW_163020" localSheetId="6" hidden="1">'09.21 General Ledger'!$C$64</definedName>
    <definedName name="QB_ROW_163020_1" localSheetId="6" hidden="1">'09.21 General Ledger'!$C$70</definedName>
    <definedName name="QB_ROW_163020_2" localSheetId="6" hidden="1">'09.21 General Ledger'!$C$83</definedName>
    <definedName name="QB_ROW_163320" localSheetId="6" hidden="1">'09.21 General Ledger'!$C$71</definedName>
    <definedName name="QB_ROW_163320_1" localSheetId="6" hidden="1">'09.21 General Ledger'!$C$77</definedName>
    <definedName name="QB_ROW_163320_2" localSheetId="6" hidden="1">'09.21 General Ledger'!$C$89</definedName>
    <definedName name="QB_ROW_163340" localSheetId="1" hidden="1">'09.21 P&amp;L Expanded'!$E$8</definedName>
    <definedName name="QB_ROW_163340" localSheetId="13" hidden="1">'16-17 P&amp;L by Month'!$E$7</definedName>
    <definedName name="QB_ROW_163340" localSheetId="12" hidden="1">'17-18 P&amp;L by Month'!$E$7</definedName>
    <definedName name="QB_ROW_163340" localSheetId="11" hidden="1">'18-19 P&amp;L by Month'!$E$7</definedName>
    <definedName name="QB_ROW_163340" localSheetId="10" hidden="1">'19-20 P&amp;L by Month'!$E$7</definedName>
    <definedName name="QB_ROW_163340" localSheetId="9" hidden="1">'20-21 Budget by Month'!$E$8</definedName>
    <definedName name="QB_ROW_163340" localSheetId="0" hidden="1">Tracking!$E$6</definedName>
    <definedName name="QB_ROW_164020" localSheetId="6" hidden="1">'09.21 General Ledger'!$C$62</definedName>
    <definedName name="QB_ROW_164020_1" localSheetId="6" hidden="1">'09.21 General Ledger'!$C$68</definedName>
    <definedName name="QB_ROW_164020_2" localSheetId="6" hidden="1">'09.21 General Ledger'!$C$80</definedName>
    <definedName name="QB_ROW_164240" localSheetId="1" hidden="1">'09.21 P&amp;L Expanded'!$E$7</definedName>
    <definedName name="QB_ROW_164240" localSheetId="13" hidden="1">'16-17 P&amp;L by Month'!$E$6</definedName>
    <definedName name="QB_ROW_164240" localSheetId="12" hidden="1">'17-18 P&amp;L by Month'!$E$6</definedName>
    <definedName name="QB_ROW_164240" localSheetId="11" hidden="1">'18-19 P&amp;L by Month'!$E$6</definedName>
    <definedName name="QB_ROW_164240" localSheetId="10" hidden="1">'19-20 P&amp;L by Month'!$E$6</definedName>
    <definedName name="QB_ROW_164240" localSheetId="9" hidden="1">'20-21 Budget by Month'!$E$7</definedName>
    <definedName name="QB_ROW_164240" localSheetId="0" hidden="1">Tracking!$E$5</definedName>
    <definedName name="QB_ROW_164320" localSheetId="6" hidden="1">'09.21 General Ledger'!$C$63</definedName>
    <definedName name="QB_ROW_164320_1" localSheetId="6" hidden="1">'09.21 General Ledger'!$C$69</definedName>
    <definedName name="QB_ROW_164320_2" localSheetId="6" hidden="1">'09.21 General Ledger'!$C$82</definedName>
    <definedName name="QB_ROW_17221" localSheetId="3" hidden="1">'09.21 Balance Sheet'!#REF!</definedName>
    <definedName name="QB_ROW_17221_1" localSheetId="3" hidden="1">'09.21 Balance Sheet'!$C$66</definedName>
    <definedName name="QB_ROW_172250" localSheetId="1" hidden="1">'09.21 P&amp;L Expanded'!$F$55</definedName>
    <definedName name="QB_ROW_172250" localSheetId="9" hidden="1">'20-21 Budget by Month'!$F$42</definedName>
    <definedName name="QB_ROW_172250_1" localSheetId="1" hidden="1">'09.21 P&amp;L Expanded'!$F$52</definedName>
    <definedName name="QB_ROW_172250_1" localSheetId="9" hidden="1">'20-21 Budget by Month'!$F$51</definedName>
    <definedName name="QB_ROW_17231" localSheetId="5" hidden="1">'09.21 Statement of Cash Flow'!$D$3</definedName>
    <definedName name="QB_ROW_175030" localSheetId="6" hidden="1">'09.21 General Ledger'!$D$174</definedName>
    <definedName name="QB_ROW_175030_1" localSheetId="6" hidden="1">'09.21 General Ledger'!#REF!</definedName>
    <definedName name="QB_ROW_175030_2" localSheetId="6" hidden="1">'09.21 General Ledger'!$D$181</definedName>
    <definedName name="QB_ROW_175250" localSheetId="1" hidden="1">'09.21 P&amp;L Expanded'!$F$60</definedName>
    <definedName name="QB_ROW_175250" localSheetId="13" hidden="1">'16-17 P&amp;L by Month'!$F$42</definedName>
    <definedName name="QB_ROW_175250" localSheetId="12" hidden="1">'17-18 P&amp;L by Month'!$F$42</definedName>
    <definedName name="QB_ROW_175250" localSheetId="11" hidden="1">'18-19 P&amp;L by Month'!$F$44</definedName>
    <definedName name="QB_ROW_175250" localSheetId="10" hidden="1">'19-20 P&amp;L by Month'!$F$48</definedName>
    <definedName name="QB_ROW_175250" localSheetId="9" hidden="1">'20-21 Budget by Month'!$F$45</definedName>
    <definedName name="QB_ROW_175250_1" localSheetId="1" hidden="1">'09.21 P&amp;L Expanded'!$F$56</definedName>
    <definedName name="QB_ROW_175250_1" localSheetId="13" hidden="1">'16-17 P&amp;L by Month'!$F$43</definedName>
    <definedName name="QB_ROW_175250_1" localSheetId="12" hidden="1">'17-18 P&amp;L by Month'!$F$40</definedName>
    <definedName name="QB_ROW_175250_1" localSheetId="11" hidden="1">'18-19 P&amp;L by Month'!$F$42</definedName>
    <definedName name="QB_ROW_175250_1" localSheetId="10" hidden="1">'19-20 P&amp;L by Month'!$F$46</definedName>
    <definedName name="QB_ROW_175250_1" localSheetId="9" hidden="1">'20-21 Budget by Month'!$F$54</definedName>
    <definedName name="QB_ROW_175250_2" localSheetId="13" hidden="1">'16-17 P&amp;L by Month'!$F$45</definedName>
    <definedName name="QB_ROW_175250_3" localSheetId="13" hidden="1">'16-17 P&amp;L by Month'!$F$46</definedName>
    <definedName name="QB_ROW_175250_4" localSheetId="13" hidden="1">'16-17 P&amp;L by Month'!$F$47</definedName>
    <definedName name="QB_ROW_175250_5" localSheetId="13" hidden="1">'16-17 P&amp;L by Month'!$F$48</definedName>
    <definedName name="QB_ROW_175330" localSheetId="6" hidden="1">'09.21 General Ledger'!$D$177</definedName>
    <definedName name="QB_ROW_175330_1" localSheetId="6" hidden="1">'09.21 General Ledger'!$D$180</definedName>
    <definedName name="QB_ROW_175330_2" localSheetId="6" hidden="1">'09.21 General Ledger'!$D$182</definedName>
    <definedName name="QB_ROW_18030" localSheetId="6" hidden="1">'09.21 General Ledger'!$D$229</definedName>
    <definedName name="QB_ROW_18030_1" localSheetId="6" hidden="1">'09.21 General Ledger'!$D$234</definedName>
    <definedName name="QB_ROW_18030_2" localSheetId="6" hidden="1">'09.21 General Ledger'!$D$259</definedName>
    <definedName name="QB_ROW_18250" localSheetId="1" hidden="1">'09.21 P&amp;L Expanded'!$F$87</definedName>
    <definedName name="QB_ROW_18250" localSheetId="13" hidden="1">'16-17 P&amp;L by Month'!$F$64</definedName>
    <definedName name="QB_ROW_18250" localSheetId="12" hidden="1">'17-18 P&amp;L by Month'!$F$62</definedName>
    <definedName name="QB_ROW_18250" localSheetId="11" hidden="1">'18-19 P&amp;L by Month'!$F$64</definedName>
    <definedName name="QB_ROW_18250" localSheetId="10" hidden="1">'19-20 P&amp;L by Month'!$F$68</definedName>
    <definedName name="QB_ROW_18250" localSheetId="9" hidden="1">'20-21 Budget by Month'!$F$71</definedName>
    <definedName name="QB_ROW_18250_1" localSheetId="1" hidden="1">'09.21 P&amp;L Expanded'!$F$85</definedName>
    <definedName name="QB_ROW_18250_1" localSheetId="13" hidden="1">'16-17 P&amp;L by Month'!$F$65</definedName>
    <definedName name="QB_ROW_18250_1" localSheetId="12" hidden="1">'17-18 P&amp;L by Month'!$F$60</definedName>
    <definedName name="QB_ROW_18250_1" localSheetId="11" hidden="1">'18-19 P&amp;L by Month'!$F$62</definedName>
    <definedName name="QB_ROW_18250_1" localSheetId="10" hidden="1">'19-20 P&amp;L by Month'!$F$66</definedName>
    <definedName name="QB_ROW_18250_1" localSheetId="9" hidden="1">'20-21 Budget by Month'!$F$80</definedName>
    <definedName name="QB_ROW_18250_2" localSheetId="13" hidden="1">'16-17 P&amp;L by Month'!$F$66</definedName>
    <definedName name="QB_ROW_18250_3" localSheetId="13" hidden="1">'16-17 P&amp;L by Month'!$F$67</definedName>
    <definedName name="QB_ROW_18250_4" localSheetId="13" hidden="1">'16-17 P&amp;L by Month'!$F$70</definedName>
    <definedName name="QB_ROW_18301" localSheetId="1" hidden="1">'09.21 P&amp;L Expanded'!#REF!</definedName>
    <definedName name="QB_ROW_18301" localSheetId="13" hidden="1">'16-17 P&amp;L by Month'!$A$140</definedName>
    <definedName name="QB_ROW_18301" localSheetId="12" hidden="1">'17-18 P&amp;L by Month'!#REF!</definedName>
    <definedName name="QB_ROW_18301" localSheetId="11" hidden="1">'18-19 P&amp;L by Month'!#REF!</definedName>
    <definedName name="QB_ROW_18301" localSheetId="10" hidden="1">'19-20 P&amp;L by Month'!#REF!</definedName>
    <definedName name="QB_ROW_18301" localSheetId="9" hidden="1">'20-21 Budget by Month'!$A$160</definedName>
    <definedName name="QB_ROW_18301" localSheetId="0" hidden="1">Tracking!#REF!</definedName>
    <definedName name="QB_ROW_18301_1" localSheetId="1" hidden="1">'09.21 P&amp;L Expanded'!#REF!</definedName>
    <definedName name="QB_ROW_18301_1" localSheetId="13" hidden="1">'16-17 P&amp;L by Month'!$A$145</definedName>
    <definedName name="QB_ROW_18301_1" localSheetId="12" hidden="1">'17-18 P&amp;L by Month'!$A$141</definedName>
    <definedName name="QB_ROW_18301_1" localSheetId="11" hidden="1">'18-19 P&amp;L by Month'!#REF!</definedName>
    <definedName name="QB_ROW_18301_1" localSheetId="10" hidden="1">'19-20 P&amp;L by Month'!#REF!</definedName>
    <definedName name="QB_ROW_18301_1" localSheetId="9" hidden="1">'20-21 Budget by Month'!#REF!</definedName>
    <definedName name="QB_ROW_18301_2" localSheetId="13" hidden="1">'16-17 P&amp;L by Month'!$A$151</definedName>
    <definedName name="QB_ROW_18301_3" localSheetId="13" hidden="1">'16-17 P&amp;L by Month'!$A$153</definedName>
    <definedName name="QB_ROW_18301_4" localSheetId="13" hidden="1">'16-17 P&amp;L by Month'!$A$154</definedName>
    <definedName name="QB_ROW_18301_5" localSheetId="13" hidden="1">'16-17 P&amp;L by Month'!$A$155</definedName>
    <definedName name="QB_ROW_18330" localSheetId="6" hidden="1">'09.21 General Ledger'!$D$230</definedName>
    <definedName name="QB_ROW_18330_1" localSheetId="6" hidden="1">'09.21 General Ledger'!$D$235</definedName>
    <definedName name="QB_ROW_18330_2" localSheetId="6" hidden="1">'09.21 General Ledger'!$D$260</definedName>
    <definedName name="QB_ROW_187020" localSheetId="6" hidden="1">'09.21 General Ledger'!#REF!</definedName>
    <definedName name="QB_ROW_187020_1" localSheetId="6" hidden="1">'09.21 General Ledger'!#REF!</definedName>
    <definedName name="QB_ROW_187020_2" localSheetId="6" hidden="1">'09.21 General Ledger'!#REF!</definedName>
    <definedName name="QB_ROW_187230" localSheetId="3" hidden="1">'09.21 Balance Sheet'!$D$15</definedName>
    <definedName name="QB_ROW_187230_1" localSheetId="3" hidden="1">'09.21 Balance Sheet'!#REF!</definedName>
    <definedName name="QB_ROW_187320" localSheetId="6" hidden="1">'09.21 General Ledger'!#REF!</definedName>
    <definedName name="QB_ROW_187320_1" localSheetId="6" hidden="1">'09.21 General Ledger'!#REF!</definedName>
    <definedName name="QB_ROW_187320_2" localSheetId="6" hidden="1">'09.21 General Ledger'!#REF!</definedName>
    <definedName name="QB_ROW_19011" localSheetId="1" hidden="1">'09.21 P&amp;L Expanded'!$B$3</definedName>
    <definedName name="QB_ROW_19011" localSheetId="13" hidden="1">'16-17 P&amp;L by Month'!$B$2</definedName>
    <definedName name="QB_ROW_19011" localSheetId="12" hidden="1">'17-18 P&amp;L by Month'!$B$2</definedName>
    <definedName name="QB_ROW_19011" localSheetId="11" hidden="1">'18-19 P&amp;L by Month'!$B$2</definedName>
    <definedName name="QB_ROW_19011" localSheetId="10" hidden="1">'19-20 P&amp;L by Month'!$B$2</definedName>
    <definedName name="QB_ROW_19011" localSheetId="9" hidden="1">'20-21 Budget by Month'!$B$3</definedName>
    <definedName name="QB_ROW_19011" localSheetId="0" hidden="1">Tracking!$B$3</definedName>
    <definedName name="QB_ROW_19240" localSheetId="0" hidden="1">Tracking!#REF!</definedName>
    <definedName name="QB_ROW_19311" localSheetId="1" hidden="1">'09.21 P&amp;L Expanded'!#REF!</definedName>
    <definedName name="QB_ROW_19311" localSheetId="13" hidden="1">'16-17 P&amp;L by Month'!$B$133</definedName>
    <definedName name="QB_ROW_19311" localSheetId="12" hidden="1">'17-18 P&amp;L by Month'!$B$138</definedName>
    <definedName name="QB_ROW_19311" localSheetId="11" hidden="1">'18-19 P&amp;L by Month'!#REF!</definedName>
    <definedName name="QB_ROW_19311" localSheetId="10" hidden="1">'19-20 P&amp;L by Month'!#REF!</definedName>
    <definedName name="QB_ROW_19311" localSheetId="9" hidden="1">'20-21 Budget by Month'!$B$153</definedName>
    <definedName name="QB_ROW_19311" localSheetId="0" hidden="1">Tracking!$B$29</definedName>
    <definedName name="QB_ROW_19311_1" localSheetId="1" hidden="1">'09.21 P&amp;L Expanded'!#REF!</definedName>
    <definedName name="QB_ROW_19311_1" localSheetId="13" hidden="1">'16-17 P&amp;L by Month'!$B$138</definedName>
    <definedName name="QB_ROW_19311_1" localSheetId="12" hidden="1">'17-18 P&amp;L by Month'!$B$134</definedName>
    <definedName name="QB_ROW_19311_1" localSheetId="11" hidden="1">'18-19 P&amp;L by Month'!#REF!</definedName>
    <definedName name="QB_ROW_19311_1" localSheetId="10" hidden="1">'19-20 P&amp;L by Month'!#REF!</definedName>
    <definedName name="QB_ROW_19311_1" localSheetId="9" hidden="1">'20-21 Budget by Month'!$B$163</definedName>
    <definedName name="QB_ROW_19311_2" localSheetId="13" hidden="1">'16-17 P&amp;L by Month'!$B$144</definedName>
    <definedName name="QB_ROW_19311_3" localSheetId="13" hidden="1">'16-17 P&amp;L by Month'!$B$146</definedName>
    <definedName name="QB_ROW_19311_4" localSheetId="13" hidden="1">'16-17 P&amp;L by Month'!$B$147</definedName>
    <definedName name="QB_ROW_19311_5" localSheetId="13" hidden="1">'16-17 P&amp;L by Month'!$B$148</definedName>
    <definedName name="QB_ROW_199010" localSheetId="6" hidden="1">'09.21 General Ledger'!#REF!</definedName>
    <definedName name="QB_ROW_199010_1" localSheetId="6" hidden="1">'09.21 General Ledger'!#REF!</definedName>
    <definedName name="QB_ROW_199010_2" localSheetId="6" hidden="1">'09.21 General Ledger'!#REF!</definedName>
    <definedName name="QB_ROW_199020" localSheetId="3" hidden="1">'09.21 Balance Sheet'!$C$15</definedName>
    <definedName name="QB_ROW_199020_1" localSheetId="3" hidden="1">'09.21 Balance Sheet'!$C$18</definedName>
    <definedName name="QB_ROW_199310" localSheetId="6" hidden="1">'09.21 General Ledger'!#REF!</definedName>
    <definedName name="QB_ROW_199310_1" localSheetId="6" hidden="1">'09.21 General Ledger'!#REF!</definedName>
    <definedName name="QB_ROW_199310_2" localSheetId="6" hidden="1">'09.21 General Ledger'!#REF!</definedName>
    <definedName name="QB_ROW_199320" localSheetId="3" hidden="1">'09.21 Balance Sheet'!$C$17</definedName>
    <definedName name="QB_ROW_199320_1" localSheetId="3" hidden="1">'09.21 Balance Sheet'!$C$19</definedName>
    <definedName name="QB_ROW_20020" localSheetId="6" hidden="1">'09.21 General Ledger'!$C$159</definedName>
    <definedName name="QB_ROW_20020_1" localSheetId="6" hidden="1">'09.21 General Ledger'!$C$165</definedName>
    <definedName name="QB_ROW_20020_2" localSheetId="6" hidden="1">'09.21 General Ledger'!$C$164</definedName>
    <definedName name="QB_ROW_20021" localSheetId="1" hidden="1">'09.21 P&amp;L Expanded'!$C$4</definedName>
    <definedName name="QB_ROW_20021" localSheetId="13" hidden="1">'16-17 P&amp;L by Month'!$C$3</definedName>
    <definedName name="QB_ROW_20021" localSheetId="12" hidden="1">'17-18 P&amp;L by Month'!$C$3</definedName>
    <definedName name="QB_ROW_20021" localSheetId="11" hidden="1">'18-19 P&amp;L by Month'!$C$3</definedName>
    <definedName name="QB_ROW_20021" localSheetId="10" hidden="1">'19-20 P&amp;L by Month'!$C$3</definedName>
    <definedName name="QB_ROW_20021" localSheetId="9" hidden="1">'20-21 Budget by Month'!$C$4</definedName>
    <definedName name="QB_ROW_20021" localSheetId="0" hidden="1">Tracking!$C$4</definedName>
    <definedName name="QB_ROW_2010" localSheetId="6" hidden="1">'09.21 General Ledger'!$B$275</definedName>
    <definedName name="QB_ROW_2010_1" localSheetId="6" hidden="1">'09.21 General Ledger'!$B$280</definedName>
    <definedName name="QB_ROW_2010_2" localSheetId="6" hidden="1">'09.21 General Ledger'!$B$311</definedName>
    <definedName name="QB_ROW_201020" localSheetId="6" hidden="1">'09.21 General Ledger'!#REF!</definedName>
    <definedName name="QB_ROW_201020_1" localSheetId="6" hidden="1">'09.21 General Ledger'!#REF!</definedName>
    <definedName name="QB_ROW_201020_2" localSheetId="6" hidden="1">'09.21 General Ledger'!$C$285</definedName>
    <definedName name="QB_ROW_201040" localSheetId="1" hidden="1">'09.21 P&amp;L Expanded'!$E$112</definedName>
    <definedName name="QB_ROW_201040" localSheetId="13" hidden="1">'16-17 P&amp;L by Month'!$E$80</definedName>
    <definedName name="QB_ROW_201040" localSheetId="12" hidden="1">'17-18 P&amp;L by Month'!$E$86</definedName>
    <definedName name="QB_ROW_201040" localSheetId="11" hidden="1">'18-19 P&amp;L by Month'!$E$90</definedName>
    <definedName name="QB_ROW_201040" localSheetId="10" hidden="1">'19-20 P&amp;L by Month'!$E$96</definedName>
    <definedName name="QB_ROW_201040" localSheetId="9" hidden="1">'20-21 Budget by Month'!$E$96</definedName>
    <definedName name="QB_ROW_201040_1" localSheetId="1" hidden="1">'09.21 P&amp;L Expanded'!$E$108</definedName>
    <definedName name="QB_ROW_201040_1" localSheetId="13" hidden="1">'16-17 P&amp;L by Month'!$E$84</definedName>
    <definedName name="QB_ROW_201040_1" localSheetId="12" hidden="1">'17-18 P&amp;L by Month'!$E$82</definedName>
    <definedName name="QB_ROW_201040_1" localSheetId="11" hidden="1">'18-19 P&amp;L by Month'!$E$86</definedName>
    <definedName name="QB_ROW_201040_1" localSheetId="10" hidden="1">'19-20 P&amp;L by Month'!$E$92</definedName>
    <definedName name="QB_ROW_201040_1" localSheetId="9" hidden="1">'20-21 Budget by Month'!$E$105</definedName>
    <definedName name="QB_ROW_201040_2" localSheetId="13" hidden="1">'16-17 P&amp;L by Month'!$E$90</definedName>
    <definedName name="QB_ROW_201040_3" localSheetId="13" hidden="1">'16-17 P&amp;L by Month'!$E$91</definedName>
    <definedName name="QB_ROW_201040_4" localSheetId="13" hidden="1">'16-17 P&amp;L by Month'!$E$92</definedName>
    <definedName name="QB_ROW_201040_5" localSheetId="13" hidden="1">'16-17 P&amp;L by Month'!$E$93</definedName>
    <definedName name="QB_ROW_201320" localSheetId="6" hidden="1">'09.21 General Ledger'!#REF!</definedName>
    <definedName name="QB_ROW_201320_1" localSheetId="6" hidden="1">'09.21 General Ledger'!$C$263</definedName>
    <definedName name="QB_ROW_201320_2" localSheetId="6" hidden="1">'09.21 General Ledger'!$C$293</definedName>
    <definedName name="QB_ROW_201340" localSheetId="1" hidden="1">'09.21 P&amp;L Expanded'!$E$115</definedName>
    <definedName name="QB_ROW_201340" localSheetId="13" hidden="1">'16-17 P&amp;L by Month'!$E$82</definedName>
    <definedName name="QB_ROW_201340" localSheetId="12" hidden="1">'17-18 P&amp;L by Month'!$E$89</definedName>
    <definedName name="QB_ROW_201340" localSheetId="11" hidden="1">'18-19 P&amp;L by Month'!$E$93</definedName>
    <definedName name="QB_ROW_201340" localSheetId="10" hidden="1">'19-20 P&amp;L by Month'!$E$99</definedName>
    <definedName name="QB_ROW_201340" localSheetId="9" hidden="1">'20-21 Budget by Month'!$E$99</definedName>
    <definedName name="QB_ROW_201340_1" localSheetId="1" hidden="1">'09.21 P&amp;L Expanded'!$E$111</definedName>
    <definedName name="QB_ROW_201340_1" localSheetId="13" hidden="1">'16-17 P&amp;L by Month'!$E$86</definedName>
    <definedName name="QB_ROW_201340_1" localSheetId="12" hidden="1">'17-18 P&amp;L by Month'!$E$85</definedName>
    <definedName name="QB_ROW_201340_1" localSheetId="11" hidden="1">'18-19 P&amp;L by Month'!$E$89</definedName>
    <definedName name="QB_ROW_201340_1" localSheetId="10" hidden="1">'19-20 P&amp;L by Month'!$E$95</definedName>
    <definedName name="QB_ROW_201340_1" localSheetId="9" hidden="1">'20-21 Budget by Month'!$E$108</definedName>
    <definedName name="QB_ROW_201340_2" localSheetId="13" hidden="1">'16-17 P&amp;L by Month'!$E$92</definedName>
    <definedName name="QB_ROW_201340_3" localSheetId="13" hidden="1">'16-17 P&amp;L by Month'!$E$94</definedName>
    <definedName name="QB_ROW_201340_4" localSheetId="13" hidden="1">'16-17 P&amp;L by Month'!$E$95</definedName>
    <definedName name="QB_ROW_201340_5" localSheetId="13" hidden="1">'16-17 P&amp;L by Month'!$E$96</definedName>
    <definedName name="QB_ROW_2021" localSheetId="3" hidden="1">'09.21 Balance Sheet'!$C$4</definedName>
    <definedName name="QB_ROW_20240" localSheetId="1" hidden="1">'09.21 P&amp;L Expanded'!$E$48</definedName>
    <definedName name="QB_ROW_20240" localSheetId="13" hidden="1">'16-17 P&amp;L by Month'!$E$40</definedName>
    <definedName name="QB_ROW_20240" localSheetId="12" hidden="1">'17-18 P&amp;L by Month'!$E$36</definedName>
    <definedName name="QB_ROW_20240" localSheetId="11" hidden="1">'18-19 P&amp;L by Month'!$E$37</definedName>
    <definedName name="QB_ROW_20240" localSheetId="10" hidden="1">'19-20 P&amp;L by Month'!$E$41</definedName>
    <definedName name="QB_ROW_20240" localSheetId="9" hidden="1">'20-21 Budget by Month'!$E$36</definedName>
    <definedName name="QB_ROW_20240" localSheetId="0" hidden="1">Tracking!#REF!</definedName>
    <definedName name="QB_ROW_20240_1" localSheetId="1" hidden="1">'09.21 P&amp;L Expanded'!$E$45</definedName>
    <definedName name="QB_ROW_20240_1" localSheetId="13" hidden="1">'16-17 P&amp;L by Month'!$E$41</definedName>
    <definedName name="QB_ROW_20240_1" localSheetId="12" hidden="1">'17-18 P&amp;L by Month'!$E$34</definedName>
    <definedName name="QB_ROW_20240_1" localSheetId="11" hidden="1">'18-19 P&amp;L by Month'!$E$35</definedName>
    <definedName name="QB_ROW_20240_1" localSheetId="10" hidden="1">'19-20 P&amp;L by Month'!$E$38</definedName>
    <definedName name="QB_ROW_20240_1" localSheetId="9" hidden="1">'20-21 Budget by Month'!$E$45</definedName>
    <definedName name="QB_ROW_2030" localSheetId="1" hidden="1">'09.21 P&amp;L Expanded'!#REF!</definedName>
    <definedName name="QB_ROW_2030" localSheetId="13" hidden="1">'16-17 P&amp;L by Month'!$D$91</definedName>
    <definedName name="QB_ROW_2030" localSheetId="12" hidden="1">'17-18 P&amp;L by Month'!$D$98</definedName>
    <definedName name="QB_ROW_2030" localSheetId="11" hidden="1">'18-19 P&amp;L by Month'!$D$102</definedName>
    <definedName name="QB_ROW_2030" localSheetId="10" hidden="1">'19-20 P&amp;L by Month'!$D$111</definedName>
    <definedName name="QB_ROW_2030" localSheetId="9" hidden="1">'20-21 Budget by Month'!$D$108</definedName>
    <definedName name="QB_ROW_2030_1" localSheetId="1" hidden="1">'09.21 P&amp;L Expanded'!$D$118</definedName>
    <definedName name="QB_ROW_2030_1" localSheetId="13" hidden="1">'16-17 P&amp;L by Month'!$D$95</definedName>
    <definedName name="QB_ROW_2030_1" localSheetId="12" hidden="1">'17-18 P&amp;L by Month'!$D$92</definedName>
    <definedName name="QB_ROW_2030_1" localSheetId="11" hidden="1">'18-19 P&amp;L by Month'!$D$96</definedName>
    <definedName name="QB_ROW_2030_1" localSheetId="10" hidden="1">'19-20 P&amp;L by Month'!$D$102</definedName>
    <definedName name="QB_ROW_2030_1" localSheetId="9" hidden="1">'20-21 Budget by Month'!$D$117</definedName>
    <definedName name="QB_ROW_2030_2" localSheetId="13" hidden="1">'16-17 P&amp;L by Month'!$D$101</definedName>
    <definedName name="QB_ROW_2030_3" localSheetId="13" hidden="1">'16-17 P&amp;L by Month'!$D$103</definedName>
    <definedName name="QB_ROW_2030_4" localSheetId="13" hidden="1">'16-17 P&amp;L by Month'!$D$104</definedName>
    <definedName name="QB_ROW_2030_5" localSheetId="13" hidden="1">'16-17 P&amp;L by Month'!$D$105</definedName>
    <definedName name="QB_ROW_20320" localSheetId="6" hidden="1">'09.21 General Ledger'!$C$160</definedName>
    <definedName name="QB_ROW_20320_1" localSheetId="6" hidden="1">'09.21 General Ledger'!$C$166</definedName>
    <definedName name="QB_ROW_20321" localSheetId="1" hidden="1">'09.21 P&amp;L Expanded'!$C$38</definedName>
    <definedName name="QB_ROW_20321" localSheetId="13" hidden="1">'16-17 P&amp;L by Month'!$C$32</definedName>
    <definedName name="QB_ROW_20321" localSheetId="12" hidden="1">'17-18 P&amp;L by Month'!$C$31</definedName>
    <definedName name="QB_ROW_20321" localSheetId="11" hidden="1">'18-19 P&amp;L by Month'!$C$32</definedName>
    <definedName name="QB_ROW_20321" localSheetId="10" hidden="1">'19-20 P&amp;L by Month'!$C$35</definedName>
    <definedName name="QB_ROW_20321" localSheetId="9" hidden="1">'20-21 Budget by Month'!$C$28</definedName>
    <definedName name="QB_ROW_20321" localSheetId="0" hidden="1">Tracking!$C$13</definedName>
    <definedName name="QB_ROW_20321_1" localSheetId="1" hidden="1">'09.21 P&amp;L Expanded'!$C$35</definedName>
    <definedName name="QB_ROW_20321_1" localSheetId="13" hidden="1">'16-17 P&amp;L by Month'!$C$33</definedName>
    <definedName name="QB_ROW_20321_1" localSheetId="12" hidden="1">'17-18 P&amp;L by Month'!$C$29</definedName>
    <definedName name="QB_ROW_20321_1" localSheetId="11" hidden="1">'18-19 P&amp;L by Month'!$C$30</definedName>
    <definedName name="QB_ROW_20321_1" localSheetId="10" hidden="1">'19-20 P&amp;L by Month'!$C$33</definedName>
    <definedName name="QB_ROW_20321_1" localSheetId="9" hidden="1">'20-21 Budget by Month'!$C$36</definedName>
    <definedName name="QB_ROW_20321_2" localSheetId="13" hidden="1">'16-17 P&amp;L by Month'!$C$34</definedName>
    <definedName name="QB_ROW_209010" localSheetId="6" hidden="1">'09.21 General Ledger'!#REF!</definedName>
    <definedName name="QB_ROW_209010_1" localSheetId="6" hidden="1">'09.21 General Ledger'!#REF!</definedName>
    <definedName name="QB_ROW_209310" localSheetId="6" hidden="1">'09.21 General Ledger'!#REF!</definedName>
    <definedName name="QB_ROW_209310_1" localSheetId="6" hidden="1">'09.21 General Ledger'!#REF!</definedName>
    <definedName name="QB_ROW_21021" localSheetId="1" hidden="1">'09.21 P&amp;L Expanded'!$C$39</definedName>
    <definedName name="QB_ROW_21021" localSheetId="13" hidden="1">'16-17 P&amp;L by Month'!$C$33</definedName>
    <definedName name="QB_ROW_21021" localSheetId="12" hidden="1">'17-18 P&amp;L by Month'!$C$32</definedName>
    <definedName name="QB_ROW_21021" localSheetId="11" hidden="1">'18-19 P&amp;L by Month'!$C$33</definedName>
    <definedName name="QB_ROW_21021" localSheetId="10" hidden="1">'19-20 P&amp;L by Month'!$C$36</definedName>
    <definedName name="QB_ROW_21021" localSheetId="9" hidden="1">'20-21 Budget by Month'!$C$29</definedName>
    <definedName name="QB_ROW_21021" localSheetId="0" hidden="1">Tracking!$C$14</definedName>
    <definedName name="QB_ROW_21021_1" localSheetId="1" hidden="1">'09.21 P&amp;L Expanded'!$C$36</definedName>
    <definedName name="QB_ROW_21021_1" localSheetId="13" hidden="1">'16-17 P&amp;L by Month'!$C$34</definedName>
    <definedName name="QB_ROW_21021_1" localSheetId="12" hidden="1">'17-18 P&amp;L by Month'!$C$30</definedName>
    <definedName name="QB_ROW_21021_1" localSheetId="11" hidden="1">'18-19 P&amp;L by Month'!$C$31</definedName>
    <definedName name="QB_ROW_21021_1" localSheetId="10" hidden="1">'19-20 P&amp;L by Month'!$C$34</definedName>
    <definedName name="QB_ROW_21021_1" localSheetId="9" hidden="1">'20-21 Budget by Month'!$C$37</definedName>
    <definedName name="QB_ROW_21021_2" localSheetId="13" hidden="1">'16-17 P&amp;L by Month'!$C$35</definedName>
    <definedName name="QB_ROW_21240" localSheetId="1" hidden="1">'09.21 P&amp;L Expanded'!$E$49</definedName>
    <definedName name="QB_ROW_21240" localSheetId="13" hidden="1">'16-17 P&amp;L by Month'!$E$38</definedName>
    <definedName name="QB_ROW_21240" localSheetId="9" hidden="1">'20-21 Budget by Month'!$E$37</definedName>
    <definedName name="QB_ROW_21240" localSheetId="0" hidden="1">Tracking!#REF!</definedName>
    <definedName name="QB_ROW_21240_1" localSheetId="1" hidden="1">'09.21 P&amp;L Expanded'!$E$46</definedName>
    <definedName name="QB_ROW_21240_1" localSheetId="13" hidden="1">'16-17 P&amp;L by Month'!$E$39</definedName>
    <definedName name="QB_ROW_21240_1" localSheetId="9" hidden="1">'20-21 Budget by Month'!$E$46</definedName>
    <definedName name="QB_ROW_21240_2" localSheetId="13" hidden="1">'16-17 P&amp;L by Month'!$E$40</definedName>
    <definedName name="QB_ROW_21240_3" localSheetId="13" hidden="1">'16-17 P&amp;L by Month'!$E$41</definedName>
    <definedName name="QB_ROW_21240_4" localSheetId="13" hidden="1">'16-17 P&amp;L by Month'!$E$42</definedName>
    <definedName name="QB_ROW_21321" localSheetId="1" hidden="1">'09.21 P&amp;L Expanded'!#REF!</definedName>
    <definedName name="QB_ROW_21321" localSheetId="13" hidden="1">'16-17 P&amp;L by Month'!$C$132</definedName>
    <definedName name="QB_ROW_21321" localSheetId="12" hidden="1">'17-18 P&amp;L by Month'!$C$137</definedName>
    <definedName name="QB_ROW_21321" localSheetId="11" hidden="1">'18-19 P&amp;L by Month'!#REF!</definedName>
    <definedName name="QB_ROW_21321" localSheetId="10" hidden="1">'19-20 P&amp;L by Month'!#REF!</definedName>
    <definedName name="QB_ROW_21321" localSheetId="9" hidden="1">'20-21 Budget by Month'!$C$152</definedName>
    <definedName name="QB_ROW_21321" localSheetId="0" hidden="1">Tracking!$C$27</definedName>
    <definedName name="QB_ROW_21321_1" localSheetId="1" hidden="1">'09.21 P&amp;L Expanded'!#REF!</definedName>
    <definedName name="QB_ROW_21321_1" localSheetId="13" hidden="1">'16-17 P&amp;L by Month'!$C$137</definedName>
    <definedName name="QB_ROW_21321_1" localSheetId="12" hidden="1">'17-18 P&amp;L by Month'!$C$133</definedName>
    <definedName name="QB_ROW_21321_1" localSheetId="11" hidden="1">'18-19 P&amp;L by Month'!#REF!</definedName>
    <definedName name="QB_ROW_21321_1" localSheetId="10" hidden="1">'19-20 P&amp;L by Month'!#REF!</definedName>
    <definedName name="QB_ROW_21321_1" localSheetId="9" hidden="1">'20-21 Budget by Month'!$C$162</definedName>
    <definedName name="QB_ROW_21321_2" localSheetId="13" hidden="1">'16-17 P&amp;L by Month'!$C$143</definedName>
    <definedName name="QB_ROW_21321_3" localSheetId="13" hidden="1">'16-17 P&amp;L by Month'!$C$145</definedName>
    <definedName name="QB_ROW_21321_4" localSheetId="13" hidden="1">'16-17 P&amp;L by Month'!$C$146</definedName>
    <definedName name="QB_ROW_21321_5" localSheetId="13" hidden="1">'16-17 P&amp;L by Month'!$C$147</definedName>
    <definedName name="QB_ROW_22011" localSheetId="1" hidden="1">'09.21 P&amp;L Expanded'!#REF!</definedName>
    <definedName name="QB_ROW_22011" localSheetId="13" hidden="1">'16-17 P&amp;L by Month'!$B$134</definedName>
    <definedName name="QB_ROW_22011" localSheetId="12" hidden="1">'17-18 P&amp;L by Month'!$B$139</definedName>
    <definedName name="QB_ROW_22011" localSheetId="11" hidden="1">'18-19 P&amp;L by Month'!#REF!</definedName>
    <definedName name="QB_ROW_22011" localSheetId="10" hidden="1">'19-20 P&amp;L by Month'!#REF!</definedName>
    <definedName name="QB_ROW_22011" localSheetId="9" hidden="1">'20-21 Budget by Month'!$B$154</definedName>
    <definedName name="QB_ROW_22011" localSheetId="0" hidden="1">Tracking!#REF!</definedName>
    <definedName name="QB_ROW_22011_1" localSheetId="1" hidden="1">'09.21 P&amp;L Expanded'!#REF!</definedName>
    <definedName name="QB_ROW_22011_1" localSheetId="13" hidden="1">'16-17 P&amp;L by Month'!$B$139</definedName>
    <definedName name="QB_ROW_22011_1" localSheetId="12" hidden="1">'17-18 P&amp;L by Month'!$B$135</definedName>
    <definedName name="QB_ROW_22011_1" localSheetId="11" hidden="1">'18-19 P&amp;L by Month'!#REF!</definedName>
    <definedName name="QB_ROW_22011_1" localSheetId="10" hidden="1">'19-20 P&amp;L by Month'!#REF!</definedName>
    <definedName name="QB_ROW_22011_1" localSheetId="9" hidden="1">'20-21 Budget by Month'!$B$164</definedName>
    <definedName name="QB_ROW_22011_2" localSheetId="13" hidden="1">'16-17 P&amp;L by Month'!$B$145</definedName>
    <definedName name="QB_ROW_22011_3" localSheetId="13" hidden="1">'16-17 P&amp;L by Month'!$B$147</definedName>
    <definedName name="QB_ROW_22011_4" localSheetId="13" hidden="1">'16-17 P&amp;L by Month'!$B$148</definedName>
    <definedName name="QB_ROW_22011_5" localSheetId="13" hidden="1">'16-17 P&amp;L by Month'!$B$149</definedName>
    <definedName name="QB_ROW_22240" localSheetId="1" hidden="1">'09.21 P&amp;L Expanded'!$E$43</definedName>
    <definedName name="QB_ROW_22240" localSheetId="9" hidden="1">'20-21 Budget by Month'!$E$32</definedName>
    <definedName name="QB_ROW_22240" localSheetId="0" hidden="1">Tracking!#REF!</definedName>
    <definedName name="QB_ROW_22240_1" localSheetId="1" hidden="1">'09.21 P&amp;L Expanded'!$E$41</definedName>
    <definedName name="QB_ROW_22240_1" localSheetId="9" hidden="1">'20-21 Budget by Month'!$E$40</definedName>
    <definedName name="QB_ROW_22311" localSheetId="1" hidden="1">'09.21 P&amp;L Expanded'!#REF!</definedName>
    <definedName name="QB_ROW_22311" localSheetId="13" hidden="1">'16-17 P&amp;L by Month'!$B$139</definedName>
    <definedName name="QB_ROW_22311" localSheetId="12" hidden="1">'17-18 P&amp;L by Month'!#REF!</definedName>
    <definedName name="QB_ROW_22311" localSheetId="11" hidden="1">'18-19 P&amp;L by Month'!#REF!</definedName>
    <definedName name="QB_ROW_22311" localSheetId="10" hidden="1">'19-20 P&amp;L by Month'!#REF!</definedName>
    <definedName name="QB_ROW_22311" localSheetId="9" hidden="1">'20-21 Budget by Month'!$B$159</definedName>
    <definedName name="QB_ROW_22311" localSheetId="0" hidden="1">Tracking!#REF!</definedName>
    <definedName name="QB_ROW_22311_1" localSheetId="1" hidden="1">'09.21 P&amp;L Expanded'!#REF!</definedName>
    <definedName name="QB_ROW_22311_1" localSheetId="13" hidden="1">'16-17 P&amp;L by Month'!$B$144</definedName>
    <definedName name="QB_ROW_22311_1" localSheetId="12" hidden="1">'17-18 P&amp;L by Month'!$B$140</definedName>
    <definedName name="QB_ROW_22311_1" localSheetId="11" hidden="1">'18-19 P&amp;L by Month'!#REF!</definedName>
    <definedName name="QB_ROW_22311_1" localSheetId="10" hidden="1">'19-20 P&amp;L by Month'!#REF!</definedName>
    <definedName name="QB_ROW_22311_1" localSheetId="9" hidden="1">'20-21 Budget by Month'!$B$169</definedName>
    <definedName name="QB_ROW_22311_2" localSheetId="13" hidden="1">'16-17 P&amp;L by Month'!$B$150</definedName>
    <definedName name="QB_ROW_22311_3" localSheetId="13" hidden="1">'16-17 P&amp;L by Month'!$B$152</definedName>
    <definedName name="QB_ROW_22311_4" localSheetId="13" hidden="1">'16-17 P&amp;L by Month'!$B$153</definedName>
    <definedName name="QB_ROW_22311_5" localSheetId="13" hidden="1">'16-17 P&amp;L by Month'!$B$154</definedName>
    <definedName name="QB_ROW_2310" localSheetId="6" hidden="1">'09.21 General Ledger'!$B$326</definedName>
    <definedName name="QB_ROW_2310_1" localSheetId="6" hidden="1">'09.21 General Ledger'!$B$331</definedName>
    <definedName name="QB_ROW_2310_2" localSheetId="6" hidden="1">'09.21 General Ledger'!#REF!</definedName>
    <definedName name="QB_ROW_2321" localSheetId="3" hidden="1">'09.21 Balance Sheet'!$C$13</definedName>
    <definedName name="QB_ROW_2330" localSheetId="1" hidden="1">'09.21 P&amp;L Expanded'!#REF!</definedName>
    <definedName name="QB_ROW_2330" localSheetId="13" hidden="1">'16-17 P&amp;L by Month'!$D$96</definedName>
    <definedName name="QB_ROW_2330" localSheetId="12" hidden="1">'17-18 P&amp;L by Month'!$D$103</definedName>
    <definedName name="QB_ROW_2330" localSheetId="11" hidden="1">'18-19 P&amp;L by Month'!#REF!</definedName>
    <definedName name="QB_ROW_2330" localSheetId="10" hidden="1">'19-20 P&amp;L by Month'!#REF!</definedName>
    <definedName name="QB_ROW_2330" localSheetId="9" hidden="1">'20-21 Budget by Month'!$D$113</definedName>
    <definedName name="QB_ROW_2330" localSheetId="0" hidden="1">Tracking!#REF!</definedName>
    <definedName name="QB_ROW_2330_1" localSheetId="1" hidden="1">'09.21 P&amp;L Expanded'!#REF!</definedName>
    <definedName name="QB_ROW_2330_1" localSheetId="13" hidden="1">'16-17 P&amp;L by Month'!$D$100</definedName>
    <definedName name="QB_ROW_2330_1" localSheetId="12" hidden="1">'17-18 P&amp;L by Month'!$D$97</definedName>
    <definedName name="QB_ROW_2330_1" localSheetId="11" hidden="1">'18-19 P&amp;L by Month'!$D$101</definedName>
    <definedName name="QB_ROW_2330_1" localSheetId="10" hidden="1">'19-20 P&amp;L by Month'!$D$110</definedName>
    <definedName name="QB_ROW_2330_1" localSheetId="9" hidden="1">'20-21 Budget by Month'!$D$122</definedName>
    <definedName name="QB_ROW_2330_2" localSheetId="13" hidden="1">'16-17 P&amp;L by Month'!$D$106</definedName>
    <definedName name="QB_ROW_2330_3" localSheetId="13" hidden="1">'16-17 P&amp;L by Month'!$D$108</definedName>
    <definedName name="QB_ROW_2330_4" localSheetId="13" hidden="1">'16-17 P&amp;L by Month'!$D$109</definedName>
    <definedName name="QB_ROW_2330_5" localSheetId="13" hidden="1">'16-17 P&amp;L by Month'!$D$110</definedName>
    <definedName name="QB_ROW_24021" localSheetId="1" hidden="1">'09.21 P&amp;L Expanded'!#REF!</definedName>
    <definedName name="QB_ROW_24021" localSheetId="13" hidden="1">'16-17 P&amp;L by Month'!$C$135</definedName>
    <definedName name="QB_ROW_24021" localSheetId="12" hidden="1">'17-18 P&amp;L by Month'!$C$140</definedName>
    <definedName name="QB_ROW_24021" localSheetId="11" hidden="1">'18-19 P&amp;L by Month'!#REF!</definedName>
    <definedName name="QB_ROW_24021" localSheetId="10" hidden="1">'19-20 P&amp;L by Month'!#REF!</definedName>
    <definedName name="QB_ROW_24021" localSheetId="9" hidden="1">'20-21 Budget by Month'!$C$155</definedName>
    <definedName name="QB_ROW_24021" localSheetId="0" hidden="1">Tracking!#REF!</definedName>
    <definedName name="QB_ROW_24021_1" localSheetId="1" hidden="1">'09.21 P&amp;L Expanded'!#REF!</definedName>
    <definedName name="QB_ROW_24021_1" localSheetId="13" hidden="1">'16-17 P&amp;L by Month'!$C$140</definedName>
    <definedName name="QB_ROW_24021_1" localSheetId="12" hidden="1">'17-18 P&amp;L by Month'!$C$136</definedName>
    <definedName name="QB_ROW_24021_1" localSheetId="11" hidden="1">'18-19 P&amp;L by Month'!#REF!</definedName>
    <definedName name="QB_ROW_24021_1" localSheetId="10" hidden="1">'19-20 P&amp;L by Month'!#REF!</definedName>
    <definedName name="QB_ROW_24021_1" localSheetId="9" hidden="1">'20-21 Budget by Month'!$C$165</definedName>
    <definedName name="QB_ROW_24021_2" localSheetId="13" hidden="1">'16-17 P&amp;L by Month'!$C$146</definedName>
    <definedName name="QB_ROW_24021_3" localSheetId="13" hidden="1">'16-17 P&amp;L by Month'!$C$148</definedName>
    <definedName name="QB_ROW_24021_4" localSheetId="13" hidden="1">'16-17 P&amp;L by Month'!$C$149</definedName>
    <definedName name="QB_ROW_24021_5" localSheetId="13" hidden="1">'16-17 P&amp;L by Month'!$C$150</definedName>
    <definedName name="QB_ROW_24321" localSheetId="1" hidden="1">'09.21 P&amp;L Expanded'!#REF!</definedName>
    <definedName name="QB_ROW_24321" localSheetId="13" hidden="1">'16-17 P&amp;L by Month'!$C$138</definedName>
    <definedName name="QB_ROW_24321" localSheetId="12" hidden="1">'17-18 P&amp;L by Month'!#REF!</definedName>
    <definedName name="QB_ROW_24321" localSheetId="11" hidden="1">'18-19 P&amp;L by Month'!#REF!</definedName>
    <definedName name="QB_ROW_24321" localSheetId="10" hidden="1">'19-20 P&amp;L by Month'!#REF!</definedName>
    <definedName name="QB_ROW_24321" localSheetId="9" hidden="1">'20-21 Budget by Month'!$C$158</definedName>
    <definedName name="QB_ROW_24321" localSheetId="0" hidden="1">Tracking!#REF!</definedName>
    <definedName name="QB_ROW_24321_1" localSheetId="1" hidden="1">'09.21 P&amp;L Expanded'!#REF!</definedName>
    <definedName name="QB_ROW_24321_1" localSheetId="13" hidden="1">'16-17 P&amp;L by Month'!$C$143</definedName>
    <definedName name="QB_ROW_24321_1" localSheetId="12" hidden="1">'17-18 P&amp;L by Month'!$C$139</definedName>
    <definedName name="QB_ROW_24321_1" localSheetId="11" hidden="1">'18-19 P&amp;L by Month'!#REF!</definedName>
    <definedName name="QB_ROW_24321_1" localSheetId="10" hidden="1">'19-20 P&amp;L by Month'!#REF!</definedName>
    <definedName name="QB_ROW_24321_1" localSheetId="9" hidden="1">'20-21 Budget by Month'!$C$168</definedName>
    <definedName name="QB_ROW_24321_2" localSheetId="13" hidden="1">'16-17 P&amp;L by Month'!$C$149</definedName>
    <definedName name="QB_ROW_24321_3" localSheetId="13" hidden="1">'16-17 P&amp;L by Month'!$C$151</definedName>
    <definedName name="QB_ROW_24321_4" localSheetId="13" hidden="1">'16-17 P&amp;L by Month'!$C$152</definedName>
    <definedName name="QB_ROW_24321_5" localSheetId="13" hidden="1">'16-17 P&amp;L by Month'!$C$153</definedName>
    <definedName name="QB_ROW_244020" localSheetId="6" hidden="1">'09.21 General Ledger'!$C$149</definedName>
    <definedName name="QB_ROW_244020_1" localSheetId="6" hidden="1">'09.21 General Ledger'!$C$155</definedName>
    <definedName name="QB_ROW_244240" localSheetId="1" hidden="1">'09.21 P&amp;L Expanded'!$E$35</definedName>
    <definedName name="QB_ROW_244240" localSheetId="13" hidden="1">'16-17 P&amp;L by Month'!$E$30</definedName>
    <definedName name="QB_ROW_244240" localSheetId="12" hidden="1">'17-18 P&amp;L by Month'!$E$29</definedName>
    <definedName name="QB_ROW_244240" localSheetId="11" hidden="1">'18-19 P&amp;L by Month'!$E$30</definedName>
    <definedName name="QB_ROW_244240" localSheetId="10" hidden="1">'19-20 P&amp;L by Month'!$E$33</definedName>
    <definedName name="QB_ROW_244240" localSheetId="9" hidden="1">'20-21 Budget by Month'!$E$26</definedName>
    <definedName name="QB_ROW_244240_1" localSheetId="1" hidden="1">'09.21 P&amp;L Expanded'!$E$33</definedName>
    <definedName name="QB_ROW_244240_1" localSheetId="13" hidden="1">'16-17 P&amp;L by Month'!$E$31</definedName>
    <definedName name="QB_ROW_244240_1" localSheetId="12" hidden="1">'17-18 P&amp;L by Month'!$E$27</definedName>
    <definedName name="QB_ROW_244240_1" localSheetId="11" hidden="1">'18-19 P&amp;L by Month'!$E$28</definedName>
    <definedName name="QB_ROW_244240_1" localSheetId="10" hidden="1">'19-20 P&amp;L by Month'!$E$31</definedName>
    <definedName name="QB_ROW_244240_1" localSheetId="9" hidden="1">'20-21 Budget by Month'!$E$34</definedName>
    <definedName name="QB_ROW_244240_2" localSheetId="13" hidden="1">'16-17 P&amp;L by Month'!$E$32</definedName>
    <definedName name="QB_ROW_244320" localSheetId="6" hidden="1">'09.21 General Ledger'!$C$151</definedName>
    <definedName name="QB_ROW_244320_1" localSheetId="6" hidden="1">'09.21 General Ledger'!$C$157</definedName>
    <definedName name="QB_ROW_246020" localSheetId="6" hidden="1">'09.21 General Ledger'!#REF!</definedName>
    <definedName name="QB_ROW_246020_1" localSheetId="6" hidden="1">'09.21 General Ledger'!#REF!</definedName>
    <definedName name="QB_ROW_246020_2" localSheetId="6" hidden="1">'09.21 General Ledger'!$C$274</definedName>
    <definedName name="QB_ROW_246040" localSheetId="1" hidden="1">'09.21 P&amp;L Expanded'!$E$109</definedName>
    <definedName name="QB_ROW_246040" localSheetId="13" hidden="1">'16-17 P&amp;L by Month'!$E$77</definedName>
    <definedName name="QB_ROW_246040" localSheetId="12" hidden="1">'17-18 P&amp;L by Month'!$E$83</definedName>
    <definedName name="QB_ROW_246040" localSheetId="11" hidden="1">'18-19 P&amp;L by Month'!$E$87</definedName>
    <definedName name="QB_ROW_246040" localSheetId="10" hidden="1">'19-20 P&amp;L by Month'!$E$93</definedName>
    <definedName name="QB_ROW_246040" localSheetId="9" hidden="1">'20-21 Budget by Month'!#REF!</definedName>
    <definedName name="QB_ROW_246040_1" localSheetId="13" hidden="1">'16-17 P&amp;L by Month'!$E$81</definedName>
    <definedName name="QB_ROW_246040_1" localSheetId="9" hidden="1">'20-21 Budget by Month'!$E$102</definedName>
    <definedName name="QB_ROW_246040_2" localSheetId="13" hidden="1">'16-17 P&amp;L by Month'!$E$87</definedName>
    <definedName name="QB_ROW_246040_3" localSheetId="13" hidden="1">'16-17 P&amp;L by Month'!$E$88</definedName>
    <definedName name="QB_ROW_246040_4" localSheetId="13" hidden="1">'16-17 P&amp;L by Month'!$E$89</definedName>
    <definedName name="QB_ROW_246040_5" localSheetId="13" hidden="1">'16-17 P&amp;L by Month'!$E$90</definedName>
    <definedName name="QB_ROW_246320" localSheetId="6" hidden="1">'09.21 General Ledger'!#REF!</definedName>
    <definedName name="QB_ROW_246320_1" localSheetId="6" hidden="1">'09.21 General Ledger'!#REF!</definedName>
    <definedName name="QB_ROW_246320_2" localSheetId="6" hidden="1">'09.21 General Ledger'!$C$284</definedName>
    <definedName name="QB_ROW_246340" localSheetId="1" hidden="1">'09.21 P&amp;L Expanded'!$E$111</definedName>
    <definedName name="QB_ROW_246340" localSheetId="13" hidden="1">'16-17 P&amp;L by Month'!$E$79</definedName>
    <definedName name="QB_ROW_246340" localSheetId="12" hidden="1">'17-18 P&amp;L by Month'!$E$85</definedName>
    <definedName name="QB_ROW_246340" localSheetId="11" hidden="1">'18-19 P&amp;L by Month'!$E$89</definedName>
    <definedName name="QB_ROW_246340" localSheetId="10" hidden="1">'19-20 P&amp;L by Month'!$E$95</definedName>
    <definedName name="QB_ROW_246340" localSheetId="9" hidden="1">'20-21 Budget by Month'!$E$95</definedName>
    <definedName name="QB_ROW_246340_1" localSheetId="1" hidden="1">'09.21 P&amp;L Expanded'!$E$107</definedName>
    <definedName name="QB_ROW_246340_1" localSheetId="13" hidden="1">'16-17 P&amp;L by Month'!$E$83</definedName>
    <definedName name="QB_ROW_246340_1" localSheetId="12" hidden="1">'17-18 P&amp;L by Month'!$E$81</definedName>
    <definedName name="QB_ROW_246340_1" localSheetId="11" hidden="1">'18-19 P&amp;L by Month'!$E$85</definedName>
    <definedName name="QB_ROW_246340_1" localSheetId="10" hidden="1">'19-20 P&amp;L by Month'!$E$91</definedName>
    <definedName name="QB_ROW_246340_1" localSheetId="9" hidden="1">'20-21 Budget by Month'!$E$104</definedName>
    <definedName name="QB_ROW_246340_2" localSheetId="13" hidden="1">'16-17 P&amp;L by Month'!$E$89</definedName>
    <definedName name="QB_ROW_246340_3" localSheetId="13" hidden="1">'16-17 P&amp;L by Month'!$E$90</definedName>
    <definedName name="QB_ROW_246340_4" localSheetId="13" hidden="1">'16-17 P&amp;L by Month'!$E$91</definedName>
    <definedName name="QB_ROW_246340_5" localSheetId="13" hidden="1">'16-17 P&amp;L by Month'!$E$92</definedName>
    <definedName name="QB_ROW_25020" localSheetId="6" hidden="1">'09.21 General Ledger'!#REF!</definedName>
    <definedName name="QB_ROW_25020_1" localSheetId="6" hidden="1">'09.21 General Ledger'!$C$345</definedName>
    <definedName name="QB_ROW_25020_2" localSheetId="6" hidden="1">'09.21 General Ledger'!$C$373</definedName>
    <definedName name="QB_ROW_25240" localSheetId="1" hidden="1">'09.21 P&amp;L Expanded'!#REF!</definedName>
    <definedName name="QB_ROW_25240" localSheetId="13" hidden="1">'16-17 P&amp;L by Month'!$E$116</definedName>
    <definedName name="QB_ROW_25240" localSheetId="12" hidden="1">'17-18 P&amp;L by Month'!$E$121</definedName>
    <definedName name="QB_ROW_25240" localSheetId="11" hidden="1">'18-19 P&amp;L by Month'!#REF!</definedName>
    <definedName name="QB_ROW_25240" localSheetId="10" hidden="1">'19-20 P&amp;L by Month'!#REF!</definedName>
    <definedName name="QB_ROW_25240" localSheetId="9" hidden="1">'20-21 Budget by Month'!$E$136</definedName>
    <definedName name="QB_ROW_25240_1" localSheetId="1" hidden="1">'09.21 P&amp;L Expanded'!#REF!</definedName>
    <definedName name="QB_ROW_25240_1" localSheetId="13" hidden="1">'16-17 P&amp;L by Month'!$E$121</definedName>
    <definedName name="QB_ROW_25240_1" localSheetId="12" hidden="1">'17-18 P&amp;L by Month'!$E$117</definedName>
    <definedName name="QB_ROW_25240_1" localSheetId="11" hidden="1">'18-19 P&amp;L by Month'!#REF!</definedName>
    <definedName name="QB_ROW_25240_1" localSheetId="10" hidden="1">'19-20 P&amp;L by Month'!#REF!</definedName>
    <definedName name="QB_ROW_25240_1" localSheetId="9" hidden="1">'20-21 Budget by Month'!$E$146</definedName>
    <definedName name="QB_ROW_25240_2" localSheetId="13" hidden="1">'16-17 P&amp;L by Month'!$E$127</definedName>
    <definedName name="QB_ROW_25240_3" localSheetId="13" hidden="1">'16-17 P&amp;L by Month'!$E$129</definedName>
    <definedName name="QB_ROW_25240_4" localSheetId="13" hidden="1">'16-17 P&amp;L by Month'!$E$130</definedName>
    <definedName name="QB_ROW_25240_5" localSheetId="13" hidden="1">'16-17 P&amp;L by Month'!$E$131</definedName>
    <definedName name="QB_ROW_25301" localSheetId="2" hidden="1">'09.21 Cash Reconciliation'!#REF!</definedName>
    <definedName name="QB_ROW_25301" localSheetId="6" hidden="1">'09.21 General Ledger'!#REF!</definedName>
    <definedName name="QB_ROW_25301_1" localSheetId="2" hidden="1">'09.21 Cash Reconciliation'!#REF!</definedName>
    <definedName name="QB_ROW_25301_1" localSheetId="6" hidden="1">'09.21 General Ledger'!#REF!</definedName>
    <definedName name="QB_ROW_25301_2" localSheetId="6" hidden="1">'09.21 General Ledger'!#REF!</definedName>
    <definedName name="QB_ROW_25320" localSheetId="6" hidden="1">'09.21 General Ledger'!#REF!</definedName>
    <definedName name="QB_ROW_25320_1" localSheetId="6" hidden="1">'09.21 General Ledger'!$C$347</definedName>
    <definedName name="QB_ROW_25320_2" localSheetId="6" hidden="1">'09.21 General Ledger'!$C$375</definedName>
    <definedName name="QB_ROW_257020" localSheetId="6" hidden="1">'09.21 General Ledger'!$C$107</definedName>
    <definedName name="QB_ROW_257020_1" localSheetId="6" hidden="1">'09.21 General Ledger'!$C$113</definedName>
    <definedName name="QB_ROW_257020_2" localSheetId="6" hidden="1">'09.21 General Ledger'!$C$123</definedName>
    <definedName name="QB_ROW_257240" localSheetId="1" hidden="1">'09.21 P&amp;L Expanded'!$E$19</definedName>
    <definedName name="QB_ROW_257240" localSheetId="13" hidden="1">'16-17 P&amp;L by Month'!$E$15</definedName>
    <definedName name="QB_ROW_257240" localSheetId="12" hidden="1">'17-18 P&amp;L by Month'!$E$14</definedName>
    <definedName name="QB_ROW_257240" localSheetId="11" hidden="1">'18-19 P&amp;L by Month'!$E$14</definedName>
    <definedName name="QB_ROW_257240" localSheetId="10" hidden="1">'19-20 P&amp;L by Month'!$E$17</definedName>
    <definedName name="QB_ROW_257240" localSheetId="9" hidden="1">'20-21 Budget by Month'!$E$15</definedName>
    <definedName name="QB_ROW_257320" localSheetId="6" hidden="1">'09.21 General Ledger'!$C$109</definedName>
    <definedName name="QB_ROW_257320_1" localSheetId="6" hidden="1">'09.21 General Ledger'!$C$115</definedName>
    <definedName name="QB_ROW_257320_2" localSheetId="6" hidden="1">'09.21 General Ledger'!$C$125</definedName>
    <definedName name="QB_ROW_262010" localSheetId="6" hidden="1">'09.21 General Ledger'!$B$374</definedName>
    <definedName name="QB_ROW_262010_1" localSheetId="6" hidden="1">'09.21 General Ledger'!$B$379</definedName>
    <definedName name="QB_ROW_262010_2" localSheetId="6" hidden="1">'09.21 General Ledger'!#REF!</definedName>
    <definedName name="QB_ROW_262230" localSheetId="1" hidden="1">'09.21 P&amp;L Expanded'!#REF!</definedName>
    <definedName name="QB_ROW_262230" localSheetId="12" hidden="1">'17-18 P&amp;L by Month'!$D$134</definedName>
    <definedName name="QB_ROW_262230" localSheetId="11" hidden="1">'18-19 P&amp;L by Month'!#REF!</definedName>
    <definedName name="QB_ROW_262230" localSheetId="10" hidden="1">'19-20 P&amp;L by Month'!#REF!</definedName>
    <definedName name="QB_ROW_262230_1" localSheetId="1" hidden="1">'09.21 P&amp;L Expanded'!#REF!</definedName>
    <definedName name="QB_ROW_262230_1" localSheetId="12" hidden="1">'17-18 P&amp;L by Month'!$D$130</definedName>
    <definedName name="QB_ROW_262230_1" localSheetId="11" hidden="1">'18-19 P&amp;L by Month'!#REF!</definedName>
    <definedName name="QB_ROW_262230_1" localSheetId="10" hidden="1">'19-20 P&amp;L by Month'!#REF!</definedName>
    <definedName name="QB_ROW_262240" localSheetId="13" hidden="1">'16-17 P&amp;L by Month'!$E$130</definedName>
    <definedName name="QB_ROW_262240" localSheetId="9" hidden="1">'20-21 Budget by Month'!$E$150</definedName>
    <definedName name="QB_ROW_262240_1" localSheetId="13" hidden="1">'16-17 P&amp;L by Month'!$E$135</definedName>
    <definedName name="QB_ROW_262240_1" localSheetId="9" hidden="1">'20-21 Budget by Month'!$E$160</definedName>
    <definedName name="QB_ROW_262240_2" localSheetId="13" hidden="1">'16-17 P&amp;L by Month'!$E$141</definedName>
    <definedName name="QB_ROW_262240_3" localSheetId="13" hidden="1">'16-17 P&amp;L by Month'!$E$143</definedName>
    <definedName name="QB_ROW_262240_4" localSheetId="13" hidden="1">'16-17 P&amp;L by Month'!$E$144</definedName>
    <definedName name="QB_ROW_262240_5" localSheetId="13" hidden="1">'16-17 P&amp;L by Month'!$E$145</definedName>
    <definedName name="QB_ROW_262310" localSheetId="6" hidden="1">'09.21 General Ledger'!$B$376</definedName>
    <definedName name="QB_ROW_262310_1" localSheetId="6" hidden="1">'09.21 General Ledger'!$B$381</definedName>
    <definedName name="QB_ROW_262310_2" localSheetId="6" hidden="1">'09.21 General Ledger'!#REF!</definedName>
    <definedName name="QB_ROW_26250" localSheetId="1" hidden="1">'09.21 P&amp;L Expanded'!$F$59</definedName>
    <definedName name="QB_ROW_26250" localSheetId="9" hidden="1">'20-21 Budget by Month'!$F$44</definedName>
    <definedName name="QB_ROW_26250_1" localSheetId="1" hidden="1">'09.21 P&amp;L Expanded'!$F$55</definedName>
    <definedName name="QB_ROW_26250_1" localSheetId="9" hidden="1">'20-21 Budget by Month'!$F$53</definedName>
    <definedName name="QB_ROW_271020" localSheetId="6" hidden="1">'09.21 General Ledger'!$C$167</definedName>
    <definedName name="QB_ROW_271020_1" localSheetId="6" hidden="1">'09.21 General Ledger'!$C$173</definedName>
    <definedName name="QB_ROW_271020_2" localSheetId="6" hidden="1">'09.21 General Ledger'!$C$171</definedName>
    <definedName name="QB_ROW_271240" localSheetId="1" hidden="1">'09.21 P&amp;L Expanded'!$E$52</definedName>
    <definedName name="QB_ROW_271240" localSheetId="13" hidden="1">'16-17 P&amp;L by Month'!$E$42</definedName>
    <definedName name="QB_ROW_271240" localSheetId="12" hidden="1">'17-18 P&amp;L by Month'!$E$39</definedName>
    <definedName name="QB_ROW_271240" localSheetId="11" hidden="1">'18-19 P&amp;L by Month'!$E$41</definedName>
    <definedName name="QB_ROW_271240" localSheetId="10" hidden="1">'19-20 P&amp;L by Month'!$E$45</definedName>
    <definedName name="QB_ROW_271240" localSheetId="9" hidden="1">'20-21 Budget by Month'!$E$40</definedName>
    <definedName name="QB_ROW_271240" localSheetId="0" hidden="1">Tracking!#REF!</definedName>
    <definedName name="QB_ROW_271240_1" localSheetId="1" hidden="1">'09.21 P&amp;L Expanded'!$E$50</definedName>
    <definedName name="QB_ROW_271240_1" localSheetId="13" hidden="1">'16-17 P&amp;L by Month'!$E$43</definedName>
    <definedName name="QB_ROW_271240_1" localSheetId="12" hidden="1">'17-18 P&amp;L by Month'!$E$37</definedName>
    <definedName name="QB_ROW_271240_1" localSheetId="11" hidden="1">'18-19 P&amp;L by Month'!$E$39</definedName>
    <definedName name="QB_ROW_271240_1" localSheetId="10" hidden="1">'19-20 P&amp;L by Month'!$E$43</definedName>
    <definedName name="QB_ROW_271240_1" localSheetId="9" hidden="1">'20-21 Budget by Month'!$E$49</definedName>
    <definedName name="QB_ROW_271240_2" localSheetId="13" hidden="1">'16-17 P&amp;L by Month'!$E$44</definedName>
    <definedName name="QB_ROW_271240_3" localSheetId="13" hidden="1">'16-17 P&amp;L by Month'!$E$45</definedName>
    <definedName name="QB_ROW_271320" localSheetId="6" hidden="1">'09.21 General Ledger'!$C$169</definedName>
    <definedName name="QB_ROW_271320_1" localSheetId="6" hidden="1">'09.21 General Ledger'!$C$175</definedName>
    <definedName name="QB_ROW_271320_2" localSheetId="6" hidden="1">'09.21 General Ledger'!$C$179</definedName>
    <definedName name="QB_ROW_273020" localSheetId="6" hidden="1">'09.21 General Ledger'!$C$163</definedName>
    <definedName name="QB_ROW_273020_1" localSheetId="6" hidden="1">'09.21 General Ledger'!$C$169</definedName>
    <definedName name="QB_ROW_273240" localSheetId="1" hidden="1">'09.21 P&amp;L Expanded'!$E$51</definedName>
    <definedName name="QB_ROW_273240" localSheetId="13" hidden="1">'16-17 P&amp;L by Month'!$E$39</definedName>
    <definedName name="QB_ROW_273240" localSheetId="12" hidden="1">'17-18 P&amp;L by Month'!$E$38</definedName>
    <definedName name="QB_ROW_273240" localSheetId="11" hidden="1">'18-19 P&amp;L by Month'!$E$40</definedName>
    <definedName name="QB_ROW_273240" localSheetId="10" hidden="1">'19-20 P&amp;L by Month'!$E$44</definedName>
    <definedName name="QB_ROW_273240" localSheetId="9" hidden="1">'20-21 Budget by Month'!$E$39</definedName>
    <definedName name="QB_ROW_273240" localSheetId="0" hidden="1">Tracking!#REF!</definedName>
    <definedName name="QB_ROW_273240_1" localSheetId="1" hidden="1">'09.21 P&amp;L Expanded'!$E$49</definedName>
    <definedName name="QB_ROW_273240_1" localSheetId="13" hidden="1">'16-17 P&amp;L by Month'!$E$40</definedName>
    <definedName name="QB_ROW_273240_1" localSheetId="12" hidden="1">'17-18 P&amp;L by Month'!$E$36</definedName>
    <definedName name="QB_ROW_273240_1" localSheetId="11" hidden="1">'18-19 P&amp;L by Month'!$E$37</definedName>
    <definedName name="QB_ROW_273240_1" localSheetId="10" hidden="1">'19-20 P&amp;L by Month'!$E$41</definedName>
    <definedName name="QB_ROW_273240_1" localSheetId="9" hidden="1">'20-21 Budget by Month'!$E$48</definedName>
    <definedName name="QB_ROW_273240_2" localSheetId="13" hidden="1">'16-17 P&amp;L by Month'!$E$41</definedName>
    <definedName name="QB_ROW_273240_3" localSheetId="13" hidden="1">'16-17 P&amp;L by Month'!$E$42</definedName>
    <definedName name="QB_ROW_273240_4" localSheetId="13" hidden="1">'16-17 P&amp;L by Month'!$E$43</definedName>
    <definedName name="QB_ROW_273240_5" localSheetId="13" hidden="1">'16-17 P&amp;L by Month'!$E$44</definedName>
    <definedName name="QB_ROW_273320" localSheetId="6" hidden="1">'09.21 General Ledger'!$C$166</definedName>
    <definedName name="QB_ROW_273320_1" localSheetId="6" hidden="1">'09.21 General Ledger'!$C$172</definedName>
    <definedName name="QB_ROW_273320_2" localSheetId="6" hidden="1">'09.21 General Ledger'!$C$170</definedName>
    <definedName name="QB_ROW_277020" localSheetId="6" hidden="1">'09.21 General Ledger'!$C$320</definedName>
    <definedName name="QB_ROW_277020_1" localSheetId="6" hidden="1">'09.21 General Ledger'!$C$325</definedName>
    <definedName name="QB_ROW_277020_2" localSheetId="6" hidden="1">'09.21 General Ledger'!#REF!</definedName>
    <definedName name="QB_ROW_277240" localSheetId="1" hidden="1">'09.21 P&amp;L Expanded'!#REF!</definedName>
    <definedName name="QB_ROW_277240" localSheetId="13" hidden="1">'16-17 P&amp;L by Month'!$E$94</definedName>
    <definedName name="QB_ROW_277240" localSheetId="12" hidden="1">'17-18 P&amp;L by Month'!$E$101</definedName>
    <definedName name="QB_ROW_277240" localSheetId="11" hidden="1">'18-19 P&amp;L by Month'!#REF!</definedName>
    <definedName name="QB_ROW_277240" localSheetId="10" hidden="1">'19-20 P&amp;L by Month'!#REF!</definedName>
    <definedName name="QB_ROW_277240" localSheetId="9" hidden="1">'20-21 Budget by Month'!$E$111</definedName>
    <definedName name="QB_ROW_277240_1" localSheetId="1" hidden="1">'09.21 P&amp;L Expanded'!#REF!</definedName>
    <definedName name="QB_ROW_277240_1" localSheetId="13" hidden="1">'16-17 P&amp;L by Month'!$E$98</definedName>
    <definedName name="QB_ROW_277240_1" localSheetId="12" hidden="1">'17-18 P&amp;L by Month'!$E$95</definedName>
    <definedName name="QB_ROW_277240_1" localSheetId="11" hidden="1">'18-19 P&amp;L by Month'!$E$99</definedName>
    <definedName name="QB_ROW_277240_1" localSheetId="10" hidden="1">'19-20 P&amp;L by Month'!$E$105</definedName>
    <definedName name="QB_ROW_277240_1" localSheetId="9" hidden="1">'20-21 Budget by Month'!$E$120</definedName>
    <definedName name="QB_ROW_277240_2" localSheetId="13" hidden="1">'16-17 P&amp;L by Month'!$E$104</definedName>
    <definedName name="QB_ROW_277240_3" localSheetId="13" hidden="1">'16-17 P&amp;L by Month'!$E$106</definedName>
    <definedName name="QB_ROW_277240_4" localSheetId="13" hidden="1">'16-17 P&amp;L by Month'!$E$107</definedName>
    <definedName name="QB_ROW_277240_5" localSheetId="13" hidden="1">'16-17 P&amp;L by Month'!$E$108</definedName>
    <definedName name="QB_ROW_277320" localSheetId="6" hidden="1">'09.21 General Ledger'!$C$322</definedName>
    <definedName name="QB_ROW_277320_1" localSheetId="6" hidden="1">'09.21 General Ledger'!$C$327</definedName>
    <definedName name="QB_ROW_277320_2" localSheetId="6" hidden="1">'09.21 General Ledger'!#REF!</definedName>
    <definedName name="QB_ROW_28020" localSheetId="6" hidden="1">'09.21 General Ledger'!$C$170</definedName>
    <definedName name="QB_ROW_28020_1" localSheetId="6" hidden="1">'09.21 General Ledger'!$C$176</definedName>
    <definedName name="QB_ROW_28020_2" localSheetId="6" hidden="1">'09.21 General Ledger'!#REF!</definedName>
    <definedName name="QB_ROW_28030" localSheetId="6" hidden="1">'09.21 General Ledger'!$D$178</definedName>
    <definedName name="QB_ROW_28030_1" localSheetId="6" hidden="1">'09.21 General Ledger'!$D$181</definedName>
    <definedName name="QB_ROW_28030_2" localSheetId="6" hidden="1">'09.21 General Ledger'!$D$183</definedName>
    <definedName name="QB_ROW_28040" localSheetId="1" hidden="1">'09.21 P&amp;L Expanded'!$E$53</definedName>
    <definedName name="QB_ROW_28040" localSheetId="13" hidden="1">'16-17 P&amp;L by Month'!$E$40</definedName>
    <definedName name="QB_ROW_28040" localSheetId="12" hidden="1">'17-18 P&amp;L by Month'!$E$40</definedName>
    <definedName name="QB_ROW_28040" localSheetId="11" hidden="1">'18-19 P&amp;L by Month'!$E$42</definedName>
    <definedName name="QB_ROW_28040" localSheetId="10" hidden="1">'19-20 P&amp;L by Month'!$E$46</definedName>
    <definedName name="QB_ROW_28040" localSheetId="9" hidden="1">'20-21 Budget by Month'!$E$41</definedName>
    <definedName name="QB_ROW_28040_1" localSheetId="1" hidden="1">'09.21 P&amp;L Expanded'!$E$51</definedName>
    <definedName name="QB_ROW_28040_1" localSheetId="13" hidden="1">'16-17 P&amp;L by Month'!$E$41</definedName>
    <definedName name="QB_ROW_28040_1" localSheetId="12" hidden="1">'17-18 P&amp;L by Month'!$E$38</definedName>
    <definedName name="QB_ROW_28040_1" localSheetId="11" hidden="1">'18-19 P&amp;L by Month'!$E$40</definedName>
    <definedName name="QB_ROW_28040_1" localSheetId="10" hidden="1">'19-20 P&amp;L by Month'!$E$44</definedName>
    <definedName name="QB_ROW_28040_1" localSheetId="9" hidden="1">'20-21 Budget by Month'!$E$50</definedName>
    <definedName name="QB_ROW_28040_2" localSheetId="13" hidden="1">'16-17 P&amp;L by Month'!$E$43</definedName>
    <definedName name="QB_ROW_28040_3" localSheetId="13" hidden="1">'16-17 P&amp;L by Month'!$E$44</definedName>
    <definedName name="QB_ROW_28040_4" localSheetId="13" hidden="1">'16-17 P&amp;L by Month'!$E$45</definedName>
    <definedName name="QB_ROW_28040_5" localSheetId="13" hidden="1">'16-17 P&amp;L by Month'!$E$46</definedName>
    <definedName name="QB_ROW_281240" localSheetId="9" hidden="1">'20-21 Budget by Month'!$E$22</definedName>
    <definedName name="QB_ROW_28250" localSheetId="1" hidden="1">'09.21 P&amp;L Expanded'!$F$61</definedName>
    <definedName name="QB_ROW_28250" localSheetId="12" hidden="1">'17-18 P&amp;L by Month'!$F$43</definedName>
    <definedName name="QB_ROW_28250" localSheetId="11" hidden="1">'18-19 P&amp;L by Month'!$F$45</definedName>
    <definedName name="QB_ROW_28250" localSheetId="10" hidden="1">'19-20 P&amp;L by Month'!$F$49</definedName>
    <definedName name="QB_ROW_28250_1" localSheetId="1" hidden="1">'09.21 P&amp;L Expanded'!$F$59</definedName>
    <definedName name="QB_ROW_28250_1" localSheetId="12" hidden="1">'17-18 P&amp;L by Month'!$F$41</definedName>
    <definedName name="QB_ROW_28250_1" localSheetId="11" hidden="1">'18-19 P&amp;L by Month'!$F$43</definedName>
    <definedName name="QB_ROW_28250_1" localSheetId="10" hidden="1">'19-20 P&amp;L by Month'!$F$47</definedName>
    <definedName name="QB_ROW_283020" localSheetId="6" hidden="1">'09.21 General Ledger'!$C$161</definedName>
    <definedName name="QB_ROW_283020_1" localSheetId="6" hidden="1">'09.21 General Ledger'!$C$167</definedName>
    <definedName name="QB_ROW_28320" localSheetId="6" hidden="1">'09.21 General Ledger'!#REF!</definedName>
    <definedName name="QB_ROW_28320_1" localSheetId="6" hidden="1">'09.21 General Ledger'!$C$183</definedName>
    <definedName name="QB_ROW_28320_2" localSheetId="6" hidden="1">'09.21 General Ledger'!$C$185</definedName>
    <definedName name="QB_ROW_283240" localSheetId="1" hidden="1">'09.21 P&amp;L Expanded'!$E$50</definedName>
    <definedName name="QB_ROW_283240" localSheetId="13" hidden="1">'16-17 P&amp;L by Month'!$E$40</definedName>
    <definedName name="QB_ROW_283240" localSheetId="12" hidden="1">'17-18 P&amp;L by Month'!$E$37</definedName>
    <definedName name="QB_ROW_283240" localSheetId="11" hidden="1">'18-19 P&amp;L by Month'!$E$39</definedName>
    <definedName name="QB_ROW_283240" localSheetId="10" hidden="1">'19-20 P&amp;L by Month'!$E$43</definedName>
    <definedName name="QB_ROW_283240" localSheetId="9" hidden="1">'20-21 Budget by Month'!$E$38</definedName>
    <definedName name="QB_ROW_283240" localSheetId="0" hidden="1">Tracking!#REF!</definedName>
    <definedName name="QB_ROW_283240_1" localSheetId="1" hidden="1">'09.21 P&amp;L Expanded'!$E$48</definedName>
    <definedName name="QB_ROW_283240_1" localSheetId="13" hidden="1">'16-17 P&amp;L by Month'!$E$41</definedName>
    <definedName name="QB_ROW_283240_1" localSheetId="12" hidden="1">'17-18 P&amp;L by Month'!$E$35</definedName>
    <definedName name="QB_ROW_283240_1" localSheetId="11" hidden="1">'18-19 P&amp;L by Month'!$E$36</definedName>
    <definedName name="QB_ROW_283240_1" localSheetId="10" hidden="1">'19-20 P&amp;L by Month'!$E$39</definedName>
    <definedName name="QB_ROW_283240_1" localSheetId="9" hidden="1">'20-21 Budget by Month'!$E$47</definedName>
    <definedName name="QB_ROW_283240_2" localSheetId="13" hidden="1">'16-17 P&amp;L by Month'!$E$42</definedName>
    <definedName name="QB_ROW_283240_3" localSheetId="13" hidden="1">'16-17 P&amp;L by Month'!$E$43</definedName>
    <definedName name="QB_ROW_28330" localSheetId="6" hidden="1">'09.21 General Ledger'!$D$179</definedName>
    <definedName name="QB_ROW_28330_1" localSheetId="6" hidden="1">'09.21 General Ledger'!$D$182</definedName>
    <definedName name="QB_ROW_28330_2" localSheetId="6" hidden="1">'09.21 General Ledger'!$D$184</definedName>
    <definedName name="QB_ROW_283320" localSheetId="6" hidden="1">'09.21 General Ledger'!$C$162</definedName>
    <definedName name="QB_ROW_283320_1" localSheetId="6" hidden="1">'09.21 General Ledger'!$C$168</definedName>
    <definedName name="QB_ROW_28340" localSheetId="1" hidden="1">'09.21 P&amp;L Expanded'!$E$62</definedName>
    <definedName name="QB_ROW_28340" localSheetId="13" hidden="1">'16-17 P&amp;L by Month'!$E$43</definedName>
    <definedName name="QB_ROW_28340" localSheetId="12" hidden="1">'17-18 P&amp;L by Month'!$E$44</definedName>
    <definedName name="QB_ROW_28340" localSheetId="11" hidden="1">'18-19 P&amp;L by Month'!$E$46</definedName>
    <definedName name="QB_ROW_28340" localSheetId="10" hidden="1">'19-20 P&amp;L by Month'!$E$50</definedName>
    <definedName name="QB_ROW_28340" localSheetId="9" hidden="1">'20-21 Budget by Month'!$E$46</definedName>
    <definedName name="QB_ROW_28340" localSheetId="0" hidden="1">Tracking!$E$16</definedName>
    <definedName name="QB_ROW_28340_1" localSheetId="1" hidden="1">'09.21 P&amp;L Expanded'!$E$60</definedName>
    <definedName name="QB_ROW_28340_1" localSheetId="13" hidden="1">'16-17 P&amp;L by Month'!$E$44</definedName>
    <definedName name="QB_ROW_28340_1" localSheetId="12" hidden="1">'17-18 P&amp;L by Month'!$E$42</definedName>
    <definedName name="QB_ROW_28340_1" localSheetId="11" hidden="1">'18-19 P&amp;L by Month'!$E$44</definedName>
    <definedName name="QB_ROW_28340_1" localSheetId="10" hidden="1">'19-20 P&amp;L by Month'!$E$48</definedName>
    <definedName name="QB_ROW_28340_1" localSheetId="9" hidden="1">'20-21 Budget by Month'!$E$55</definedName>
    <definedName name="QB_ROW_28340_2" localSheetId="13" hidden="1">'16-17 P&amp;L by Month'!$E$46</definedName>
    <definedName name="QB_ROW_28340_3" localSheetId="13" hidden="1">'16-17 P&amp;L by Month'!$E$47</definedName>
    <definedName name="QB_ROW_28340_4" localSheetId="13" hidden="1">'16-17 P&amp;L by Month'!$E$48</definedName>
    <definedName name="QB_ROW_28340_5" localSheetId="13" hidden="1">'16-17 P&amp;L by Month'!$E$49</definedName>
    <definedName name="QB_ROW_297240" localSheetId="1" hidden="1">'09.21 P&amp;L Expanded'!$E$26</definedName>
    <definedName name="QB_ROW_297240" localSheetId="13" hidden="1">'16-17 P&amp;L by Month'!$E$22</definedName>
    <definedName name="QB_ROW_297240" localSheetId="9" hidden="1">'20-21 Budget by Month'!$E$24</definedName>
    <definedName name="QB_ROW_30010" localSheetId="6" hidden="1">'09.21 General Ledger'!#REF!</definedName>
    <definedName name="QB_ROW_30010_1" localSheetId="6" hidden="1">'09.21 General Ledger'!$B$185</definedName>
    <definedName name="QB_ROW_30010_2" localSheetId="6" hidden="1">'09.21 General Ledger'!$B$187</definedName>
    <definedName name="QB_ROW_30030" localSheetId="1" hidden="1">'09.21 P&amp;L Expanded'!$D$64</definedName>
    <definedName name="QB_ROW_30030" localSheetId="13" hidden="1">'16-17 P&amp;L by Month'!$D$45</definedName>
    <definedName name="QB_ROW_30030" localSheetId="12" hidden="1">'17-18 P&amp;L by Month'!$D$46</definedName>
    <definedName name="QB_ROW_30030" localSheetId="11" hidden="1">'18-19 P&amp;L by Month'!$D$48</definedName>
    <definedName name="QB_ROW_30030" localSheetId="10" hidden="1">'19-20 P&amp;L by Month'!$D$52</definedName>
    <definedName name="QB_ROW_30030" localSheetId="9" hidden="1">'20-21 Budget by Month'!$D$48</definedName>
    <definedName name="QB_ROW_30030_1" localSheetId="1" hidden="1">'09.21 P&amp;L Expanded'!$D$62</definedName>
    <definedName name="QB_ROW_30030_1" localSheetId="13" hidden="1">'16-17 P&amp;L by Month'!$D$46</definedName>
    <definedName name="QB_ROW_30030_1" localSheetId="12" hidden="1">'17-18 P&amp;L by Month'!$D$44</definedName>
    <definedName name="QB_ROW_30030_1" localSheetId="11" hidden="1">'18-19 P&amp;L by Month'!$D$46</definedName>
    <definedName name="QB_ROW_30030_1" localSheetId="10" hidden="1">'19-20 P&amp;L by Month'!$D$50</definedName>
    <definedName name="QB_ROW_30030_1" localSheetId="9" hidden="1">'20-21 Budget by Month'!$D$57</definedName>
    <definedName name="QB_ROW_30030_2" localSheetId="13" hidden="1">'16-17 P&amp;L by Month'!$D$48</definedName>
    <definedName name="QB_ROW_30030_3" localSheetId="13" hidden="1">'16-17 P&amp;L by Month'!$D$49</definedName>
    <definedName name="QB_ROW_30030_4" localSheetId="13" hidden="1">'16-17 P&amp;L by Month'!$D$50</definedName>
    <definedName name="QB_ROW_30030_5" localSheetId="13" hidden="1">'16-17 P&amp;L by Month'!$D$51</definedName>
    <definedName name="QB_ROW_301" localSheetId="3" hidden="1">'09.21 Balance Sheet'!$A$18</definedName>
    <definedName name="QB_ROW_301_1" localSheetId="3" hidden="1">'09.21 Balance Sheet'!$A$21</definedName>
    <definedName name="QB_ROW_3010" localSheetId="6" hidden="1">'09.21 General Ledger'!#REF!</definedName>
    <definedName name="QB_ROW_3010_1" localSheetId="6" hidden="1">'09.21 General Ledger'!#REF!</definedName>
    <definedName name="QB_ROW_3010_2" localSheetId="6" hidden="1">'09.21 General Ledger'!#REF!</definedName>
    <definedName name="QB_ROW_3020" localSheetId="6" hidden="1">'09.21 General Ledger'!$C$25</definedName>
    <definedName name="QB_ROW_3020_1" localSheetId="6" hidden="1">'09.21 General Ledger'!$C$27</definedName>
    <definedName name="QB_ROW_3020_2" localSheetId="6" hidden="1">'09.21 General Ledger'!$C$40</definedName>
    <definedName name="QB_ROW_30310" localSheetId="6" hidden="1">'09.21 General Ledger'!$B$232</definedName>
    <definedName name="QB_ROW_30310_1" localSheetId="6" hidden="1">'09.21 General Ledger'!$B$237</definedName>
    <definedName name="QB_ROW_30310_2" localSheetId="6" hidden="1">'09.21 General Ledger'!#REF!</definedName>
    <definedName name="QB_ROW_30330" localSheetId="1" hidden="1">'09.21 P&amp;L Expanded'!$D$90</definedName>
    <definedName name="QB_ROW_30330" localSheetId="13" hidden="1">'16-17 P&amp;L by Month'!$D$57</definedName>
    <definedName name="QB_ROW_30330" localSheetId="12" hidden="1">'17-18 P&amp;L by Month'!$D$64</definedName>
    <definedName name="QB_ROW_30330" localSheetId="11" hidden="1">'18-19 P&amp;L by Month'!$D$66</definedName>
    <definedName name="QB_ROW_30330" localSheetId="10" hidden="1">'19-20 P&amp;L by Month'!$D$72</definedName>
    <definedName name="QB_ROW_30330" localSheetId="9" hidden="1">'20-21 Budget by Month'!$D$74</definedName>
    <definedName name="QB_ROW_30330" localSheetId="0" hidden="1">Tracking!$D$19</definedName>
    <definedName name="QB_ROW_30330_1" localSheetId="1" hidden="1">'09.21 P&amp;L Expanded'!$D$88</definedName>
    <definedName name="QB_ROW_30330_1" localSheetId="13" hidden="1">'16-17 P&amp;L by Month'!$D$60</definedName>
    <definedName name="QB_ROW_30330_1" localSheetId="12" hidden="1">'17-18 P&amp;L by Month'!$D$62</definedName>
    <definedName name="QB_ROW_30330_1" localSheetId="11" hidden="1">'18-19 P&amp;L by Month'!$D$64</definedName>
    <definedName name="QB_ROW_30330_1" localSheetId="10" hidden="1">'19-20 P&amp;L by Month'!$D$68</definedName>
    <definedName name="QB_ROW_30330_1" localSheetId="9" hidden="1">'20-21 Budget by Month'!$D$83</definedName>
    <definedName name="QB_ROW_30330_2" localSheetId="13" hidden="1">'16-17 P&amp;L by Month'!$D$66</definedName>
    <definedName name="QB_ROW_30330_3" localSheetId="13" hidden="1">'16-17 P&amp;L by Month'!$D$67</definedName>
    <definedName name="QB_ROW_30330_4" localSheetId="13" hidden="1">'16-17 P&amp;L by Month'!$D$68</definedName>
    <definedName name="QB_ROW_30330_5" localSheetId="13" hidden="1">'16-17 P&amp;L by Month'!$D$69</definedName>
    <definedName name="QB_ROW_3040" localSheetId="3" hidden="1">'09.21 Balance Sheet'!#REF!</definedName>
    <definedName name="QB_ROW_3040_1" localSheetId="3" hidden="1">'09.21 Balance Sheet'!#REF!</definedName>
    <definedName name="QB_ROW_31020" localSheetId="6" hidden="1">'09.21 General Ledger'!$C$180</definedName>
    <definedName name="QB_ROW_31020_1" localSheetId="6" hidden="1">'09.21 General Ledger'!$C$186</definedName>
    <definedName name="QB_ROW_31020_2" localSheetId="6" hidden="1">'09.21 General Ledger'!$C$188</definedName>
    <definedName name="QB_ROW_31040" localSheetId="1" hidden="1">'09.21 P&amp;L Expanded'!$E$65</definedName>
    <definedName name="QB_ROW_31040" localSheetId="13" hidden="1">'16-17 P&amp;L by Month'!$E$46</definedName>
    <definedName name="QB_ROW_31040" localSheetId="12" hidden="1">'17-18 P&amp;L by Month'!$E$47</definedName>
    <definedName name="QB_ROW_31040" localSheetId="11" hidden="1">'18-19 P&amp;L by Month'!$E$49</definedName>
    <definedName name="QB_ROW_31040" localSheetId="10" hidden="1">'19-20 P&amp;L by Month'!$E$53</definedName>
    <definedName name="QB_ROW_31040" localSheetId="9" hidden="1">'20-21 Budget by Month'!$E$49</definedName>
    <definedName name="QB_ROW_31040_1" localSheetId="1" hidden="1">'09.21 P&amp;L Expanded'!$E$63</definedName>
    <definedName name="QB_ROW_31040_1" localSheetId="13" hidden="1">'16-17 P&amp;L by Month'!$E$47</definedName>
    <definedName name="QB_ROW_31040_1" localSheetId="12" hidden="1">'17-18 P&amp;L by Month'!$E$45</definedName>
    <definedName name="QB_ROW_31040_1" localSheetId="11" hidden="1">'18-19 P&amp;L by Month'!$E$47</definedName>
    <definedName name="QB_ROW_31040_1" localSheetId="10" hidden="1">'19-20 P&amp;L by Month'!$E$51</definedName>
    <definedName name="QB_ROW_31040_1" localSheetId="9" hidden="1">'20-21 Budget by Month'!$E$58</definedName>
    <definedName name="QB_ROW_31040_2" localSheetId="13" hidden="1">'16-17 P&amp;L by Month'!$E$49</definedName>
    <definedName name="QB_ROW_31040_3" localSheetId="13" hidden="1">'16-17 P&amp;L by Month'!$E$50</definedName>
    <definedName name="QB_ROW_31040_4" localSheetId="13" hidden="1">'16-17 P&amp;L by Month'!$E$51</definedName>
    <definedName name="QB_ROW_31040_5" localSheetId="13" hidden="1">'16-17 P&amp;L by Month'!$E$52</definedName>
    <definedName name="QB_ROW_31320" localSheetId="6" hidden="1">'09.21 General Ledger'!$C$189</definedName>
    <definedName name="QB_ROW_31320_1" localSheetId="6" hidden="1">'09.21 General Ledger'!$C$195</definedName>
    <definedName name="QB_ROW_31320_2" localSheetId="6" hidden="1">'09.21 General Ledger'!$C$194</definedName>
    <definedName name="QB_ROW_31340" localSheetId="1" hidden="1">'09.21 P&amp;L Expanded'!$E$69</definedName>
    <definedName name="QB_ROW_31340" localSheetId="13" hidden="1">'16-17 P&amp;L by Month'!$E$49</definedName>
    <definedName name="QB_ROW_31340" localSheetId="12" hidden="1">'17-18 P&amp;L by Month'!$E$50</definedName>
    <definedName name="QB_ROW_31340" localSheetId="11" hidden="1">'18-19 P&amp;L by Month'!$E$52</definedName>
    <definedName name="QB_ROW_31340" localSheetId="10" hidden="1">'19-20 P&amp;L by Month'!$E$56</definedName>
    <definedName name="QB_ROW_31340" localSheetId="9" hidden="1">'20-21 Budget by Month'!$E$53</definedName>
    <definedName name="QB_ROW_31340_1" localSheetId="1" hidden="1">'09.21 P&amp;L Expanded'!$E$67</definedName>
    <definedName name="QB_ROW_31340_1" localSheetId="13" hidden="1">'16-17 P&amp;L by Month'!$E$50</definedName>
    <definedName name="QB_ROW_31340_1" localSheetId="12" hidden="1">'17-18 P&amp;L by Month'!$E$48</definedName>
    <definedName name="QB_ROW_31340_1" localSheetId="11" hidden="1">'18-19 P&amp;L by Month'!$E$50</definedName>
    <definedName name="QB_ROW_31340_1" localSheetId="10" hidden="1">'19-20 P&amp;L by Month'!$E$54</definedName>
    <definedName name="QB_ROW_31340_1" localSheetId="9" hidden="1">'20-21 Budget by Month'!$E$62</definedName>
    <definedName name="QB_ROW_31340_2" localSheetId="13" hidden="1">'16-17 P&amp;L by Month'!$E$52</definedName>
    <definedName name="QB_ROW_31340_3" localSheetId="13" hidden="1">'16-17 P&amp;L by Month'!$E$53</definedName>
    <definedName name="QB_ROW_31340_4" localSheetId="13" hidden="1">'16-17 P&amp;L by Month'!$E$54</definedName>
    <definedName name="QB_ROW_31340_5" localSheetId="13" hidden="1">'16-17 P&amp;L by Month'!$E$56</definedName>
    <definedName name="QB_ROW_317020" localSheetId="6" hidden="1">'09.21 General Ledger'!#REF!</definedName>
    <definedName name="QB_ROW_317020_1" localSheetId="6" hidden="1">'09.21 General Ledger'!#REF!</definedName>
    <definedName name="QB_ROW_317020_2" localSheetId="6" hidden="1">'09.21 General Ledger'!$C$350</definedName>
    <definedName name="QB_ROW_317240" localSheetId="1" hidden="1">'09.21 P&amp;L Expanded'!#REF!</definedName>
    <definedName name="QB_ROW_317240" localSheetId="13" hidden="1">'16-17 P&amp;L by Month'!$E$109</definedName>
    <definedName name="QB_ROW_317240" localSheetId="12" hidden="1">'17-18 P&amp;L by Month'!$E$115</definedName>
    <definedName name="QB_ROW_317240" localSheetId="11" hidden="1">'18-19 P&amp;L by Month'!#REF!</definedName>
    <definedName name="QB_ROW_317240" localSheetId="10" hidden="1">'19-20 P&amp;L by Month'!#REF!</definedName>
    <definedName name="QB_ROW_317240" localSheetId="9" hidden="1">'20-21 Budget by Month'!$E$129</definedName>
    <definedName name="QB_ROW_317240_1" localSheetId="1" hidden="1">'09.21 P&amp;L Expanded'!#REF!</definedName>
    <definedName name="QB_ROW_317240_1" localSheetId="13" hidden="1">'16-17 P&amp;L by Month'!$E$114</definedName>
    <definedName name="QB_ROW_317240_1" localSheetId="12" hidden="1">'17-18 P&amp;L by Month'!$E$110</definedName>
    <definedName name="QB_ROW_317240_1" localSheetId="11" hidden="1">'18-19 P&amp;L by Month'!#REF!</definedName>
    <definedName name="QB_ROW_317240_1" localSheetId="10" hidden="1">'19-20 P&amp;L by Month'!#REF!</definedName>
    <definedName name="QB_ROW_317240_1" localSheetId="9" hidden="1">'20-21 Budget by Month'!$E$139</definedName>
    <definedName name="QB_ROW_317240_2" localSheetId="13" hidden="1">'16-17 P&amp;L by Month'!$E$120</definedName>
    <definedName name="QB_ROW_317240_3" localSheetId="13" hidden="1">'16-17 P&amp;L by Month'!$E$122</definedName>
    <definedName name="QB_ROW_317240_4" localSheetId="13" hidden="1">'16-17 P&amp;L by Month'!$E$123</definedName>
    <definedName name="QB_ROW_317240_5" localSheetId="13" hidden="1">'16-17 P&amp;L by Month'!$E$124</definedName>
    <definedName name="QB_ROW_317320" localSheetId="6" hidden="1">'09.21 General Ledger'!#REF!</definedName>
    <definedName name="QB_ROW_317320_1" localSheetId="6" hidden="1">'09.21 General Ledger'!#REF!</definedName>
    <definedName name="QB_ROW_317320_2" localSheetId="6" hidden="1">'09.21 General Ledger'!$C$353</definedName>
    <definedName name="QB_ROW_32030" localSheetId="6" hidden="1">'09.21 General Ledger'!$D$181</definedName>
    <definedName name="QB_ROW_32030_1" localSheetId="6" hidden="1">'09.21 General Ledger'!$D$187</definedName>
    <definedName name="QB_ROW_32030_2" localSheetId="6" hidden="1">'09.21 General Ledger'!$D$189</definedName>
    <definedName name="QB_ROW_32250" localSheetId="1" hidden="1">'09.21 P&amp;L Expanded'!$F$66</definedName>
    <definedName name="QB_ROW_32250" localSheetId="13" hidden="1">'16-17 P&amp;L by Month'!$F$47</definedName>
    <definedName name="QB_ROW_32250" localSheetId="12" hidden="1">'17-18 P&amp;L by Month'!$F$48</definedName>
    <definedName name="QB_ROW_32250" localSheetId="11" hidden="1">'18-19 P&amp;L by Month'!$F$50</definedName>
    <definedName name="QB_ROW_32250" localSheetId="10" hidden="1">'19-20 P&amp;L by Month'!$F$54</definedName>
    <definedName name="QB_ROW_32250" localSheetId="9" hidden="1">'20-21 Budget by Month'!$F$50</definedName>
    <definedName name="QB_ROW_32250_1" localSheetId="1" hidden="1">'09.21 P&amp;L Expanded'!$F$64</definedName>
    <definedName name="QB_ROW_32250_1" localSheetId="13" hidden="1">'16-17 P&amp;L by Month'!$F$48</definedName>
    <definedName name="QB_ROW_32250_1" localSheetId="12" hidden="1">'17-18 P&amp;L by Month'!$F$46</definedName>
    <definedName name="QB_ROW_32250_1" localSheetId="11" hidden="1">'18-19 P&amp;L by Month'!$F$48</definedName>
    <definedName name="QB_ROW_32250_1" localSheetId="10" hidden="1">'19-20 P&amp;L by Month'!$F$52</definedName>
    <definedName name="QB_ROW_32250_1" localSheetId="9" hidden="1">'20-21 Budget by Month'!$F$59</definedName>
    <definedName name="QB_ROW_32250_2" localSheetId="13" hidden="1">'16-17 P&amp;L by Month'!$F$50</definedName>
    <definedName name="QB_ROW_32250_3" localSheetId="13" hidden="1">'16-17 P&amp;L by Month'!$F$51</definedName>
    <definedName name="QB_ROW_32250_4" localSheetId="13" hidden="1">'16-17 P&amp;L by Month'!$F$52</definedName>
    <definedName name="QB_ROW_32250_5" localSheetId="13" hidden="1">'16-17 P&amp;L by Month'!$F$53</definedName>
    <definedName name="QB_ROW_32330" localSheetId="6" hidden="1">'09.21 General Ledger'!$D$186</definedName>
    <definedName name="QB_ROW_32330_1" localSheetId="6" hidden="1">'09.21 General Ledger'!$D$192</definedName>
    <definedName name="QB_ROW_32330_2" localSheetId="6" hidden="1">'09.21 General Ledger'!$D$190</definedName>
    <definedName name="QB_ROW_3310" localSheetId="6" hidden="1">'09.21 General Ledger'!$B$48</definedName>
    <definedName name="QB_ROW_3310_1" localSheetId="6" hidden="1">'09.21 General Ledger'!$B$50</definedName>
    <definedName name="QB_ROW_3310_2" localSheetId="6" hidden="1">'09.21 General Ledger'!$B$61</definedName>
    <definedName name="QB_ROW_3320" localSheetId="6" hidden="1">'09.21 General Ledger'!$C$47</definedName>
    <definedName name="QB_ROW_3320_1" localSheetId="6" hidden="1">'09.21 General Ledger'!$C$49</definedName>
    <definedName name="QB_ROW_3320_2" localSheetId="6" hidden="1">'09.21 General Ledger'!$C$60</definedName>
    <definedName name="QB_ROW_33250" localSheetId="1" hidden="1">'09.21 P&amp;L Expanded'!$F$67</definedName>
    <definedName name="QB_ROW_33250" localSheetId="13" hidden="1">'16-17 P&amp;L by Month'!$F$48</definedName>
    <definedName name="QB_ROW_33250" localSheetId="9" hidden="1">'20-21 Budget by Month'!$F$51</definedName>
    <definedName name="QB_ROW_33250_1" localSheetId="1" hidden="1">'09.21 P&amp;L Expanded'!$F$65</definedName>
    <definedName name="QB_ROW_33250_1" localSheetId="13" hidden="1">'16-17 P&amp;L by Month'!$F$49</definedName>
    <definedName name="QB_ROW_33250_1" localSheetId="9" hidden="1">'20-21 Budget by Month'!$F$60</definedName>
    <definedName name="QB_ROW_33250_2" localSheetId="13" hidden="1">'16-17 P&amp;L by Month'!$F$51</definedName>
    <definedName name="QB_ROW_33250_3" localSheetId="13" hidden="1">'16-17 P&amp;L by Month'!$F$52</definedName>
    <definedName name="QB_ROW_33250_4" localSheetId="13" hidden="1">'16-17 P&amp;L by Month'!$F$53</definedName>
    <definedName name="QB_ROW_33250_5" localSheetId="13" hidden="1">'16-17 P&amp;L by Month'!$F$54</definedName>
    <definedName name="QB_ROW_3340" localSheetId="3" hidden="1">'09.21 Balance Sheet'!#REF!</definedName>
    <definedName name="QB_ROW_3340_1" localSheetId="3" hidden="1">'09.21 Balance Sheet'!$E$52</definedName>
    <definedName name="QB_ROW_34030" localSheetId="6" hidden="1">'09.21 General Ledger'!$D$187</definedName>
    <definedName name="QB_ROW_34030_1" localSheetId="6" hidden="1">'09.21 General Ledger'!$D$193</definedName>
    <definedName name="QB_ROW_34030_2" localSheetId="6" hidden="1">'09.21 General Ledger'!$D$191</definedName>
    <definedName name="QB_ROW_34250" localSheetId="1" hidden="1">'09.21 P&amp;L Expanded'!$F$68</definedName>
    <definedName name="QB_ROW_34250" localSheetId="13" hidden="1">'16-17 P&amp;L by Month'!$F$55</definedName>
    <definedName name="QB_ROW_34250" localSheetId="12" hidden="1">'17-18 P&amp;L by Month'!$F$49</definedName>
    <definedName name="QB_ROW_34250" localSheetId="11" hidden="1">'18-19 P&amp;L by Month'!$F$51</definedName>
    <definedName name="QB_ROW_34250" localSheetId="10" hidden="1">'19-20 P&amp;L by Month'!$F$55</definedName>
    <definedName name="QB_ROW_34250" localSheetId="9" hidden="1">'20-21 Budget by Month'!$F$52</definedName>
    <definedName name="QB_ROW_34250_1" localSheetId="1" hidden="1">'09.21 P&amp;L Expanded'!$F$66</definedName>
    <definedName name="QB_ROW_34250_1" localSheetId="12" hidden="1">'17-18 P&amp;L by Month'!$F$47</definedName>
    <definedName name="QB_ROW_34250_1" localSheetId="11" hidden="1">'18-19 P&amp;L by Month'!$F$49</definedName>
    <definedName name="QB_ROW_34250_1" localSheetId="10" hidden="1">'19-20 P&amp;L by Month'!$F$53</definedName>
    <definedName name="QB_ROW_34250_1" localSheetId="9" hidden="1">'20-21 Budget by Month'!$F$61</definedName>
    <definedName name="QB_ROW_34330" localSheetId="6" hidden="1">'09.21 General Ledger'!$D$188</definedName>
    <definedName name="QB_ROW_34330_1" localSheetId="6" hidden="1">'09.21 General Ledger'!$D$194</definedName>
    <definedName name="QB_ROW_34330_2" localSheetId="6" hidden="1">'09.21 General Ledger'!$D$193</definedName>
    <definedName name="QB_ROW_36020" localSheetId="6" hidden="1">'09.21 General Ledger'!$C$190</definedName>
    <definedName name="QB_ROW_36020_1" localSheetId="6" hidden="1">'09.21 General Ledger'!$C$196</definedName>
    <definedName name="QB_ROW_36020_2" localSheetId="6" hidden="1">'09.21 General Ledger'!$C$195</definedName>
    <definedName name="QB_ROW_36040" localSheetId="1" hidden="1">'09.21 P&amp;L Expanded'!$E$70</definedName>
    <definedName name="QB_ROW_36040" localSheetId="13" hidden="1">'16-17 P&amp;L by Month'!$E$50</definedName>
    <definedName name="QB_ROW_36040" localSheetId="12" hidden="1">'17-18 P&amp;L by Month'!$E$51</definedName>
    <definedName name="QB_ROW_36040" localSheetId="11" hidden="1">'18-19 P&amp;L by Month'!$E$53</definedName>
    <definedName name="QB_ROW_36040" localSheetId="10" hidden="1">'19-20 P&amp;L by Month'!$E$57</definedName>
    <definedName name="QB_ROW_36040" localSheetId="9" hidden="1">'20-21 Budget by Month'!$E$54</definedName>
    <definedName name="QB_ROW_36040_1" localSheetId="1" hidden="1">'09.21 P&amp;L Expanded'!$E$68</definedName>
    <definedName name="QB_ROW_36040_1" localSheetId="13" hidden="1">'16-17 P&amp;L by Month'!$E$51</definedName>
    <definedName name="QB_ROW_36040_1" localSheetId="12" hidden="1">'17-18 P&amp;L by Month'!$E$49</definedName>
    <definedName name="QB_ROW_36040_1" localSheetId="11" hidden="1">'18-19 P&amp;L by Month'!$E$51</definedName>
    <definedName name="QB_ROW_36040_1" localSheetId="10" hidden="1">'19-20 P&amp;L by Month'!$E$55</definedName>
    <definedName name="QB_ROW_36040_1" localSheetId="9" hidden="1">'20-21 Budget by Month'!$E$63</definedName>
    <definedName name="QB_ROW_36040_2" localSheetId="13" hidden="1">'16-17 P&amp;L by Month'!$E$53</definedName>
    <definedName name="QB_ROW_36040_3" localSheetId="13" hidden="1">'16-17 P&amp;L by Month'!$E$54</definedName>
    <definedName name="QB_ROW_36040_4" localSheetId="13" hidden="1">'16-17 P&amp;L by Month'!$E$55</definedName>
    <definedName name="QB_ROW_36040_5" localSheetId="13" hidden="1">'16-17 P&amp;L by Month'!$E$57</definedName>
    <definedName name="QB_ROW_36320" localSheetId="6" hidden="1">'09.21 General Ledger'!$C$223</definedName>
    <definedName name="QB_ROW_36320_1" localSheetId="6" hidden="1">'09.21 General Ledger'!$C$228</definedName>
    <definedName name="QB_ROW_36320_2" localSheetId="6" hidden="1">'09.21 General Ledger'!$C$251</definedName>
    <definedName name="QB_ROW_36340" localSheetId="1" hidden="1">'09.21 P&amp;L Expanded'!$E$80</definedName>
    <definedName name="QB_ROW_36340" localSheetId="13" hidden="1">'16-17 P&amp;L by Month'!$E$56</definedName>
    <definedName name="QB_ROW_36340" localSheetId="12" hidden="1">'17-18 P&amp;L by Month'!$E$58</definedName>
    <definedName name="QB_ROW_36340" localSheetId="11" hidden="1">'18-19 P&amp;L by Month'!$E$60</definedName>
    <definedName name="QB_ROW_36340" localSheetId="10" hidden="1">'19-20 P&amp;L by Month'!$E$64</definedName>
    <definedName name="QB_ROW_36340" localSheetId="9" hidden="1">'20-21 Budget by Month'!$E$64</definedName>
    <definedName name="QB_ROW_36340_1" localSheetId="1" hidden="1">'09.21 P&amp;L Expanded'!$E$78</definedName>
    <definedName name="QB_ROW_36340_1" localSheetId="13" hidden="1">'16-17 P&amp;L by Month'!$E$59</definedName>
    <definedName name="QB_ROW_36340_1" localSheetId="12" hidden="1">'17-18 P&amp;L by Month'!$E$56</definedName>
    <definedName name="QB_ROW_36340_1" localSheetId="11" hidden="1">'18-19 P&amp;L by Month'!$E$58</definedName>
    <definedName name="QB_ROW_36340_1" localSheetId="10" hidden="1">'19-20 P&amp;L by Month'!$E$62</definedName>
    <definedName name="QB_ROW_36340_1" localSheetId="9" hidden="1">'20-21 Budget by Month'!$E$73</definedName>
    <definedName name="QB_ROW_36340_2" localSheetId="13" hidden="1">'16-17 P&amp;L by Month'!$E$61</definedName>
    <definedName name="QB_ROW_36340_3" localSheetId="13" hidden="1">'16-17 P&amp;L by Month'!$E$62</definedName>
    <definedName name="QB_ROW_36340_4" localSheetId="13" hidden="1">'16-17 P&amp;L by Month'!$E$63</definedName>
    <definedName name="QB_ROW_36340_5" localSheetId="13" hidden="1">'16-17 P&amp;L by Month'!$E$64</definedName>
    <definedName name="QB_ROW_37250" localSheetId="1" hidden="1">'09.21 P&amp;L Expanded'!$F$71</definedName>
    <definedName name="QB_ROW_37250" localSheetId="13" hidden="1">'16-17 P&amp;L by Month'!$F$52</definedName>
    <definedName name="QB_ROW_37250" localSheetId="9" hidden="1">'20-21 Budget by Month'!$F$55</definedName>
    <definedName name="QB_ROW_37250_1" localSheetId="1" hidden="1">'09.21 P&amp;L Expanded'!$F$69</definedName>
    <definedName name="QB_ROW_37250_1" localSheetId="13" hidden="1">'16-17 P&amp;L by Month'!$F$54</definedName>
    <definedName name="QB_ROW_37250_1" localSheetId="9" hidden="1">'20-21 Budget by Month'!$F$64</definedName>
    <definedName name="QB_ROW_37250_2" localSheetId="13" hidden="1">'16-17 P&amp;L by Month'!$F$55</definedName>
    <definedName name="QB_ROW_37250_3" localSheetId="13" hidden="1">'16-17 P&amp;L by Month'!$F$56</definedName>
    <definedName name="QB_ROW_37250_4" localSheetId="13" hidden="1">'16-17 P&amp;L by Month'!$F$58</definedName>
    <definedName name="QB_ROW_39250" localSheetId="1" hidden="1">'09.21 P&amp;L Expanded'!$F$73</definedName>
    <definedName name="QB_ROW_39250" localSheetId="13" hidden="1">'16-17 P&amp;L by Month'!$F$60</definedName>
    <definedName name="QB_ROW_39250" localSheetId="9" hidden="1">'20-21 Budget by Month'!$F$57</definedName>
    <definedName name="QB_ROW_39250_1" localSheetId="1" hidden="1">'09.21 P&amp;L Expanded'!$F$71</definedName>
    <definedName name="QB_ROW_39250_1" localSheetId="9" hidden="1">'20-21 Budget by Month'!$F$66</definedName>
    <definedName name="QB_ROW_40030" localSheetId="6" hidden="1">'09.21 General Ledger'!$D$198</definedName>
    <definedName name="QB_ROW_40030_1" localSheetId="6" hidden="1">'09.21 General Ledger'!$D$204</definedName>
    <definedName name="QB_ROW_40030_2" localSheetId="6" hidden="1">'09.21 General Ledger'!$D$202</definedName>
    <definedName name="QB_ROW_4021" localSheetId="3" hidden="1">'09.21 Balance Sheet'!$C$14</definedName>
    <definedName name="QB_ROW_40250" localSheetId="1" hidden="1">'09.21 P&amp;L Expanded'!$F$74</definedName>
    <definedName name="QB_ROW_40250" localSheetId="13" hidden="1">'16-17 P&amp;L by Month'!$F$52</definedName>
    <definedName name="QB_ROW_40250" localSheetId="12" hidden="1">'17-18 P&amp;L by Month'!$F$53</definedName>
    <definedName name="QB_ROW_40250" localSheetId="11" hidden="1">'18-19 P&amp;L by Month'!$F$55</definedName>
    <definedName name="QB_ROW_40250" localSheetId="10" hidden="1">'19-20 P&amp;L by Month'!$F$59</definedName>
    <definedName name="QB_ROW_40250" localSheetId="9" hidden="1">'20-21 Budget by Month'!$F$58</definedName>
    <definedName name="QB_ROW_40250_1" localSheetId="1" hidden="1">'09.21 P&amp;L Expanded'!$F$72</definedName>
    <definedName name="QB_ROW_40250_1" localSheetId="13" hidden="1">'16-17 P&amp;L by Month'!$F$54</definedName>
    <definedName name="QB_ROW_40250_1" localSheetId="12" hidden="1">'17-18 P&amp;L by Month'!$F$51</definedName>
    <definedName name="QB_ROW_40250_1" localSheetId="11" hidden="1">'18-19 P&amp;L by Month'!$F$53</definedName>
    <definedName name="QB_ROW_40250_1" localSheetId="10" hidden="1">'19-20 P&amp;L by Month'!$F$57</definedName>
    <definedName name="QB_ROW_40250_1" localSheetId="9" hidden="1">'20-21 Budget by Month'!$F$67</definedName>
    <definedName name="QB_ROW_40250_2" localSheetId="13" hidden="1">'16-17 P&amp;L by Month'!$F$56</definedName>
    <definedName name="QB_ROW_40250_3" localSheetId="13" hidden="1">'16-17 P&amp;L by Month'!$F$57</definedName>
    <definedName name="QB_ROW_40250_4" localSheetId="13" hidden="1">'16-17 P&amp;L by Month'!$F$58</definedName>
    <definedName name="QB_ROW_40250_5" localSheetId="13" hidden="1">'16-17 P&amp;L by Month'!$F$61</definedName>
    <definedName name="QB_ROW_40330" localSheetId="6" hidden="1">'09.21 General Ledger'!$D$200</definedName>
    <definedName name="QB_ROW_40330_1" localSheetId="6" hidden="1">'09.21 General Ledger'!$D$205</definedName>
    <definedName name="QB_ROW_40330_2" localSheetId="6" hidden="1">'09.21 General Ledger'!$D$203</definedName>
    <definedName name="QB_ROW_41030" localSheetId="6" hidden="1">'09.21 General Ledger'!$D$213</definedName>
    <definedName name="QB_ROW_41030_1" localSheetId="6" hidden="1">'09.21 General Ledger'!$D$218</definedName>
    <definedName name="QB_ROW_41030_2" localSheetId="6" hidden="1">'09.21 General Ledger'!$D$217</definedName>
    <definedName name="QB_ROW_41250" localSheetId="1" hidden="1">'09.21 P&amp;L Expanded'!$F$77</definedName>
    <definedName name="QB_ROW_41250" localSheetId="13" hidden="1">'16-17 P&amp;L by Month'!$F$54</definedName>
    <definedName name="QB_ROW_41250" localSheetId="12" hidden="1">'17-18 P&amp;L by Month'!$F$56</definedName>
    <definedName name="QB_ROW_41250" localSheetId="11" hidden="1">'18-19 P&amp;L by Month'!$F$58</definedName>
    <definedName name="QB_ROW_41250" localSheetId="10" hidden="1">'19-20 P&amp;L by Month'!$F$62</definedName>
    <definedName name="QB_ROW_41250" localSheetId="9" hidden="1">'20-21 Budget by Month'!$F$61</definedName>
    <definedName name="QB_ROW_41250_1" localSheetId="1" hidden="1">'09.21 P&amp;L Expanded'!$F$75</definedName>
    <definedName name="QB_ROW_41250_1" localSheetId="13" hidden="1">'16-17 P&amp;L by Month'!$F$57</definedName>
    <definedName name="QB_ROW_41250_1" localSheetId="12" hidden="1">'17-18 P&amp;L by Month'!$F$54</definedName>
    <definedName name="QB_ROW_41250_1" localSheetId="11" hidden="1">'18-19 P&amp;L by Month'!$F$56</definedName>
    <definedName name="QB_ROW_41250_1" localSheetId="10" hidden="1">'19-20 P&amp;L by Month'!$F$60</definedName>
    <definedName name="QB_ROW_41250_1" localSheetId="9" hidden="1">'20-21 Budget by Month'!$F$70</definedName>
    <definedName name="QB_ROW_41250_2" localSheetId="13" hidden="1">'16-17 P&amp;L by Month'!$F$59</definedName>
    <definedName name="QB_ROW_41250_3" localSheetId="13" hidden="1">'16-17 P&amp;L by Month'!$F$60</definedName>
    <definedName name="QB_ROW_41250_4" localSheetId="13" hidden="1">'16-17 P&amp;L by Month'!$F$61</definedName>
    <definedName name="QB_ROW_41250_5" localSheetId="13" hidden="1">'16-17 P&amp;L by Month'!$F$64</definedName>
    <definedName name="QB_ROW_41330" localSheetId="6" hidden="1">'09.21 General Ledger'!$D$219</definedName>
    <definedName name="QB_ROW_41330_1" localSheetId="6" hidden="1">'09.21 General Ledger'!$D$224</definedName>
    <definedName name="QB_ROW_41330_2" localSheetId="6" hidden="1">'09.21 General Ledger'!$D$247</definedName>
    <definedName name="QB_ROW_42030" localSheetId="6" hidden="1">'09.21 General Ledger'!$D$220</definedName>
    <definedName name="QB_ROW_42030_1" localSheetId="6" hidden="1">'09.21 General Ledger'!$D$225</definedName>
    <definedName name="QB_ROW_42030_2" localSheetId="6" hidden="1">'09.21 General Ledger'!$D$248</definedName>
    <definedName name="QB_ROW_42250" localSheetId="1" hidden="1">'09.21 P&amp;L Expanded'!$F$78</definedName>
    <definedName name="QB_ROW_42250" localSheetId="13" hidden="1">'16-17 P&amp;L by Month'!$F$55</definedName>
    <definedName name="QB_ROW_42250" localSheetId="12" hidden="1">'17-18 P&amp;L by Month'!$F$57</definedName>
    <definedName name="QB_ROW_42250" localSheetId="11" hidden="1">'18-19 P&amp;L by Month'!$F$59</definedName>
    <definedName name="QB_ROW_42250" localSheetId="10" hidden="1">'19-20 P&amp;L by Month'!$F$63</definedName>
    <definedName name="QB_ROW_42250" localSheetId="9" hidden="1">'20-21 Budget by Month'!$F$62</definedName>
    <definedName name="QB_ROW_42250_1" localSheetId="1" hidden="1">'09.21 P&amp;L Expanded'!$F$76</definedName>
    <definedName name="QB_ROW_42250_1" localSheetId="13" hidden="1">'16-17 P&amp;L by Month'!$F$58</definedName>
    <definedName name="QB_ROW_42250_1" localSheetId="12" hidden="1">'17-18 P&amp;L by Month'!$F$55</definedName>
    <definedName name="QB_ROW_42250_1" localSheetId="11" hidden="1">'18-19 P&amp;L by Month'!$F$57</definedName>
    <definedName name="QB_ROW_42250_1" localSheetId="10" hidden="1">'19-20 P&amp;L by Month'!$F$61</definedName>
    <definedName name="QB_ROW_42250_1" localSheetId="9" hidden="1">'20-21 Budget by Month'!$F$71</definedName>
    <definedName name="QB_ROW_42250_2" localSheetId="13" hidden="1">'16-17 P&amp;L by Month'!$F$60</definedName>
    <definedName name="QB_ROW_42250_3" localSheetId="13" hidden="1">'16-17 P&amp;L by Month'!$F$61</definedName>
    <definedName name="QB_ROW_42250_4" localSheetId="13" hidden="1">'16-17 P&amp;L by Month'!$F$62</definedName>
    <definedName name="QB_ROW_42250_5" localSheetId="13" hidden="1">'16-17 P&amp;L by Month'!$F$65</definedName>
    <definedName name="QB_ROW_42330" localSheetId="6" hidden="1">'09.21 General Ledger'!$D$222</definedName>
    <definedName name="QB_ROW_42330_1" localSheetId="6" hidden="1">'09.21 General Ledger'!$D$227</definedName>
    <definedName name="QB_ROW_42330_2" localSheetId="6" hidden="1">'09.21 General Ledger'!$D$250</definedName>
    <definedName name="QB_ROW_4321" localSheetId="3" hidden="1">'09.21 Balance Sheet'!$C$15</definedName>
    <definedName name="QB_ROW_44030" localSheetId="6" hidden="1">'09.21 General Ledger'!$D$211</definedName>
    <definedName name="QB_ROW_44030_1" localSheetId="6" hidden="1">'09.21 General Ledger'!$D$216</definedName>
    <definedName name="QB_ROW_44030_2" localSheetId="6" hidden="1">'09.21 General Ledger'!$D$213</definedName>
    <definedName name="QB_ROW_44250" localSheetId="1" hidden="1">'09.21 P&amp;L Expanded'!$F$76</definedName>
    <definedName name="QB_ROW_44250" localSheetId="13" hidden="1">'16-17 P&amp;L by Month'!$F$56</definedName>
    <definedName name="QB_ROW_44250" localSheetId="12" hidden="1">'17-18 P&amp;L by Month'!$F$55</definedName>
    <definedName name="QB_ROW_44250" localSheetId="11" hidden="1">'18-19 P&amp;L by Month'!$F$57</definedName>
    <definedName name="QB_ROW_44250" localSheetId="10" hidden="1">'19-20 P&amp;L by Month'!$F$61</definedName>
    <definedName name="QB_ROW_44250" localSheetId="9" hidden="1">'20-21 Budget by Month'!$F$60</definedName>
    <definedName name="QB_ROW_44250_1" localSheetId="1" hidden="1">'09.21 P&amp;L Expanded'!$F$74</definedName>
    <definedName name="QB_ROW_44250_1" localSheetId="13" hidden="1">'16-17 P&amp;L by Month'!$F$58</definedName>
    <definedName name="QB_ROW_44250_1" localSheetId="12" hidden="1">'17-18 P&amp;L by Month'!$F$53</definedName>
    <definedName name="QB_ROW_44250_1" localSheetId="11" hidden="1">'18-19 P&amp;L by Month'!$F$55</definedName>
    <definedName name="QB_ROW_44250_1" localSheetId="10" hidden="1">'19-20 P&amp;L by Month'!$F$59</definedName>
    <definedName name="QB_ROW_44250_1" localSheetId="9" hidden="1">'20-21 Budget by Month'!$F$69</definedName>
    <definedName name="QB_ROW_44250_2" localSheetId="13" hidden="1">'16-17 P&amp;L by Month'!$F$59</definedName>
    <definedName name="QB_ROW_44250_3" localSheetId="13" hidden="1">'16-17 P&amp;L by Month'!$F$60</definedName>
    <definedName name="QB_ROW_44250_4" localSheetId="13" hidden="1">'16-17 P&amp;L by Month'!$F$63</definedName>
    <definedName name="QB_ROW_44330" localSheetId="6" hidden="1">'09.21 General Ledger'!$D$212</definedName>
    <definedName name="QB_ROW_44330_1" localSheetId="6" hidden="1">'09.21 General Ledger'!$D$217</definedName>
    <definedName name="QB_ROW_44330_2" localSheetId="6" hidden="1">'09.21 General Ledger'!$D$216</definedName>
    <definedName name="QB_ROW_45030" localSheetId="6" hidden="1">'09.21 General Ledger'!$D$191</definedName>
    <definedName name="QB_ROW_45030_1" localSheetId="6" hidden="1">'09.21 General Ledger'!$D$197</definedName>
    <definedName name="QB_ROW_45030_2" localSheetId="6" hidden="1">'09.21 General Ledger'!$D$196</definedName>
    <definedName name="QB_ROW_45250" localSheetId="1" hidden="1">'09.21 P&amp;L Expanded'!$F$72</definedName>
    <definedName name="QB_ROW_45250" localSheetId="13" hidden="1">'16-17 P&amp;L by Month'!$F$51</definedName>
    <definedName name="QB_ROW_45250" localSheetId="12" hidden="1">'17-18 P&amp;L by Month'!$F$52</definedName>
    <definedName name="QB_ROW_45250" localSheetId="11" hidden="1">'18-19 P&amp;L by Month'!$F$54</definedName>
    <definedName name="QB_ROW_45250" localSheetId="10" hidden="1">'19-20 P&amp;L by Month'!$F$58</definedName>
    <definedName name="QB_ROW_45250" localSheetId="9" hidden="1">'20-21 Budget by Month'!$F$56</definedName>
    <definedName name="QB_ROW_45250_1" localSheetId="1" hidden="1">'09.21 P&amp;L Expanded'!$F$70</definedName>
    <definedName name="QB_ROW_45250_1" localSheetId="13" hidden="1">'16-17 P&amp;L by Month'!$F$53</definedName>
    <definedName name="QB_ROW_45250_1" localSheetId="12" hidden="1">'17-18 P&amp;L by Month'!$F$50</definedName>
    <definedName name="QB_ROW_45250_1" localSheetId="11" hidden="1">'18-19 P&amp;L by Month'!$F$52</definedName>
    <definedName name="QB_ROW_45250_1" localSheetId="10" hidden="1">'19-20 P&amp;L by Month'!$F$56</definedName>
    <definedName name="QB_ROW_45250_1" localSheetId="9" hidden="1">'20-21 Budget by Month'!$F$65</definedName>
    <definedName name="QB_ROW_45250_2" localSheetId="13" hidden="1">'16-17 P&amp;L by Month'!$F$55</definedName>
    <definedName name="QB_ROW_45250_3" localSheetId="13" hidden="1">'16-17 P&amp;L by Month'!$F$56</definedName>
    <definedName name="QB_ROW_45250_4" localSheetId="13" hidden="1">'16-17 P&amp;L by Month'!$F$57</definedName>
    <definedName name="QB_ROW_45250_5" localSheetId="13" hidden="1">'16-17 P&amp;L by Month'!$F$59</definedName>
    <definedName name="QB_ROW_45330" localSheetId="6" hidden="1">'09.21 General Ledger'!$D$197</definedName>
    <definedName name="QB_ROW_45330_1" localSheetId="6" hidden="1">'09.21 General Ledger'!$D$203</definedName>
    <definedName name="QB_ROW_45330_2" localSheetId="6" hidden="1">'09.21 General Ledger'!$D$201</definedName>
    <definedName name="QB_ROW_46010" localSheetId="6" hidden="1">'09.21 General Ledger'!$B$120</definedName>
    <definedName name="QB_ROW_46010_1" localSheetId="6" hidden="1">'09.21 General Ledger'!$B$126</definedName>
    <definedName name="QB_ROW_46010_2" localSheetId="6" hidden="1">'09.21 General Ledger'!$B$133</definedName>
    <definedName name="QB_ROW_46030" localSheetId="1" hidden="1">'09.21 P&amp;L Expanded'!$D$23</definedName>
    <definedName name="QB_ROW_46030" localSheetId="13" hidden="1">'16-17 P&amp;L by Month'!$D$19</definedName>
    <definedName name="QB_ROW_46030" localSheetId="12" hidden="1">'17-18 P&amp;L by Month'!$D$18</definedName>
    <definedName name="QB_ROW_46030" localSheetId="11" hidden="1">'18-19 P&amp;L by Month'!$D$18</definedName>
    <definedName name="QB_ROW_46030" localSheetId="10" hidden="1">'19-20 P&amp;L by Month'!$D$21</definedName>
    <definedName name="QB_ROW_46030" localSheetId="9" hidden="1">'20-21 Budget by Month'!$D$19</definedName>
    <definedName name="QB_ROW_46310" localSheetId="6" hidden="1">'09.21 General Ledger'!$B$133</definedName>
    <definedName name="QB_ROW_46310_1" localSheetId="6" hidden="1">'09.21 General Ledger'!$B$139</definedName>
    <definedName name="QB_ROW_46310_2" localSheetId="6" hidden="1">'09.21 General Ledger'!$B$140</definedName>
    <definedName name="QB_ROW_46330" localSheetId="1" hidden="1">'09.21 P&amp;L Expanded'!$D$27</definedName>
    <definedName name="QB_ROW_46330" localSheetId="13" hidden="1">'16-17 P&amp;L by Month'!$D$22</definedName>
    <definedName name="QB_ROW_46330" localSheetId="12" hidden="1">'17-18 P&amp;L by Month'!$D$21</definedName>
    <definedName name="QB_ROW_46330" localSheetId="11" hidden="1">'18-19 P&amp;L by Month'!$D$21</definedName>
    <definedName name="QB_ROW_46330" localSheetId="10" hidden="1">'19-20 P&amp;L by Month'!$D$24</definedName>
    <definedName name="QB_ROW_46330" localSheetId="9" hidden="1">'20-21 Budget by Month'!$D$22</definedName>
    <definedName name="QB_ROW_46330" localSheetId="0" hidden="1">Tracking!#REF!</definedName>
    <definedName name="QB_ROW_46330_1" localSheetId="13" hidden="1">'16-17 P&amp;L by Month'!$D$23</definedName>
    <definedName name="QB_ROW_46330_1" localSheetId="9" hidden="1">'20-21 Budget by Month'!$D$25</definedName>
    <definedName name="QB_ROW_492010" localSheetId="6" hidden="1">'09.21 General Ledger'!$B$369</definedName>
    <definedName name="QB_ROW_492010_1" localSheetId="6" hidden="1">'09.21 General Ledger'!$B$374</definedName>
    <definedName name="QB_ROW_492010_2" localSheetId="6" hidden="1">'09.21 General Ledger'!#REF!</definedName>
    <definedName name="QB_ROW_492030" localSheetId="1" hidden="1">'09.21 P&amp;L Expanded'!#REF!</definedName>
    <definedName name="QB_ROW_492030" localSheetId="13" hidden="1">'16-17 P&amp;L by Month'!$D$126</definedName>
    <definedName name="QB_ROW_492030" localSheetId="12" hidden="1">'17-18 P&amp;L by Month'!$D$131</definedName>
    <definedName name="QB_ROW_492030" localSheetId="11" hidden="1">'18-19 P&amp;L by Month'!#REF!</definedName>
    <definedName name="QB_ROW_492030" localSheetId="10" hidden="1">'19-20 P&amp;L by Month'!#REF!</definedName>
    <definedName name="QB_ROW_492030" localSheetId="9" hidden="1">'20-21 Budget by Month'!$D$146</definedName>
    <definedName name="QB_ROW_492030_1" localSheetId="13" hidden="1">'16-17 P&amp;L by Month'!$D$131</definedName>
    <definedName name="QB_ROW_492030_1" localSheetId="12" hidden="1">'17-18 P&amp;L by Month'!$D$127</definedName>
    <definedName name="QB_ROW_492030_1" localSheetId="11" hidden="1">'18-19 P&amp;L by Month'!#REF!</definedName>
    <definedName name="QB_ROW_492030_1" localSheetId="10" hidden="1">'19-20 P&amp;L by Month'!#REF!</definedName>
    <definedName name="QB_ROW_492030_1" localSheetId="9" hidden="1">'20-21 Budget by Month'!$D$156</definedName>
    <definedName name="QB_ROW_492030_2" localSheetId="13" hidden="1">'16-17 P&amp;L by Month'!$D$137</definedName>
    <definedName name="QB_ROW_492030_3" localSheetId="13" hidden="1">'16-17 P&amp;L by Month'!$D$139</definedName>
    <definedName name="QB_ROW_492030_4" localSheetId="13" hidden="1">'16-17 P&amp;L by Month'!$D$140</definedName>
    <definedName name="QB_ROW_492030_5" localSheetId="13" hidden="1">'16-17 P&amp;L by Month'!$D$141</definedName>
    <definedName name="QB_ROW_492310" localSheetId="6" hidden="1">'09.21 General Ledger'!$B$373</definedName>
    <definedName name="QB_ROW_492310_1" localSheetId="6" hidden="1">'09.21 General Ledger'!$B$378</definedName>
    <definedName name="QB_ROW_492310_2" localSheetId="6" hidden="1">'09.21 General Ledger'!#REF!</definedName>
    <definedName name="QB_ROW_492330" localSheetId="1" hidden="1">'09.21 P&amp;L Expanded'!#REF!</definedName>
    <definedName name="QB_ROW_492330" localSheetId="13" hidden="1">'16-17 P&amp;L by Month'!$D$128</definedName>
    <definedName name="QB_ROW_492330" localSheetId="12" hidden="1">'17-18 P&amp;L by Month'!$D$133</definedName>
    <definedName name="QB_ROW_492330" localSheetId="11" hidden="1">'18-19 P&amp;L by Month'!#REF!</definedName>
    <definedName name="QB_ROW_492330" localSheetId="10" hidden="1">'19-20 P&amp;L by Month'!#REF!</definedName>
    <definedName name="QB_ROW_492330" localSheetId="9" hidden="1">'20-21 Budget by Month'!$D$148</definedName>
    <definedName name="QB_ROW_492330" localSheetId="0" hidden="1">Tracking!#REF!</definedName>
    <definedName name="QB_ROW_492330_1" localSheetId="1" hidden="1">'09.21 P&amp;L Expanded'!#REF!</definedName>
    <definedName name="QB_ROW_492330_1" localSheetId="13" hidden="1">'16-17 P&amp;L by Month'!$D$133</definedName>
    <definedName name="QB_ROW_492330_1" localSheetId="12" hidden="1">'17-18 P&amp;L by Month'!$D$129</definedName>
    <definedName name="QB_ROW_492330_1" localSheetId="11" hidden="1">'18-19 P&amp;L by Month'!#REF!</definedName>
    <definedName name="QB_ROW_492330_1" localSheetId="10" hidden="1">'19-20 P&amp;L by Month'!#REF!</definedName>
    <definedName name="QB_ROW_492330_1" localSheetId="9" hidden="1">'20-21 Budget by Month'!$D$158</definedName>
    <definedName name="QB_ROW_492330_2" localSheetId="13" hidden="1">'16-17 P&amp;L by Month'!$D$139</definedName>
    <definedName name="QB_ROW_492330_3" localSheetId="13" hidden="1">'16-17 P&amp;L by Month'!$D$141</definedName>
    <definedName name="QB_ROW_492330_4" localSheetId="13" hidden="1">'16-17 P&amp;L by Month'!$D$142</definedName>
    <definedName name="QB_ROW_492330_5" localSheetId="13" hidden="1">'16-17 P&amp;L by Month'!$D$143</definedName>
    <definedName name="QB_ROW_499250" localSheetId="1" hidden="1">'09.21 P&amp;L Expanded'!$F$84</definedName>
    <definedName name="QB_ROW_499250" localSheetId="9" hidden="1">'20-21 Budget by Month'!$F$68</definedName>
    <definedName name="QB_ROW_499250_1" localSheetId="1" hidden="1">'09.21 P&amp;L Expanded'!$F$82</definedName>
    <definedName name="QB_ROW_499250_1" localSheetId="9" hidden="1">'20-21 Budget by Month'!$F$77</definedName>
    <definedName name="QB_ROW_5010" localSheetId="6" hidden="1">'09.21 General Ledger'!$B$57</definedName>
    <definedName name="QB_ROW_5010_1" localSheetId="6" hidden="1">'09.21 General Ledger'!$B$63</definedName>
    <definedName name="QB_ROW_5010_2" localSheetId="6" hidden="1">'09.21 General Ledger'!$B$76</definedName>
    <definedName name="QB_ROW_501021" localSheetId="5" hidden="1">'09.21 Statement of Cash Flow'!$C$2</definedName>
    <definedName name="QB_ROW_5011" localSheetId="3" hidden="1">'09.21 Balance Sheet'!#REF!</definedName>
    <definedName name="QB_ROW_5011_1" localSheetId="3" hidden="1">'09.21 Balance Sheet'!$B$17</definedName>
    <definedName name="QB_ROW_501321" localSheetId="5" hidden="1">'09.21 Statement of Cash Flow'!$C$9</definedName>
    <definedName name="QB_ROW_501321_1" localSheetId="5" hidden="1">'09.21 Statement of Cash Flow'!#REF!</definedName>
    <definedName name="QB_ROW_5030" localSheetId="1" hidden="1">'09.21 P&amp;L Expanded'!$D$5</definedName>
    <definedName name="QB_ROW_5030" localSheetId="13" hidden="1">'16-17 P&amp;L by Month'!$D$4</definedName>
    <definedName name="QB_ROW_5030" localSheetId="12" hidden="1">'17-18 P&amp;L by Month'!$D$4</definedName>
    <definedName name="QB_ROW_5030" localSheetId="11" hidden="1">'18-19 P&amp;L by Month'!$D$4</definedName>
    <definedName name="QB_ROW_5030" localSheetId="10" hidden="1">'19-20 P&amp;L by Month'!$D$4</definedName>
    <definedName name="QB_ROW_5030" localSheetId="9" hidden="1">'20-21 Budget by Month'!$D$5</definedName>
    <definedName name="QB_ROW_5030" localSheetId="0" hidden="1">Tracking!#REF!</definedName>
    <definedName name="QB_ROW_503020" localSheetId="6" hidden="1">'09.21 General Ledger'!$C$356</definedName>
    <definedName name="QB_ROW_503021" localSheetId="5" hidden="1">'09.21 Statement of Cash Flow'!$C$10</definedName>
    <definedName name="QB_ROW_503021_1" localSheetId="5" hidden="1">'09.21 Statement of Cash Flow'!#REF!</definedName>
    <definedName name="QB_ROW_503320" localSheetId="6" hidden="1">'09.21 General Ledger'!$C$358</definedName>
    <definedName name="QB_ROW_503321" localSheetId="5" hidden="1">'09.21 Statement of Cash Flow'!#REF!</definedName>
    <definedName name="QB_ROW_503321_1" localSheetId="5" hidden="1">'09.21 Statement of Cash Flow'!#REF!</definedName>
    <definedName name="QB_ROW_503340" localSheetId="1" hidden="1">'09.21 P&amp;L Expanded'!#REF!</definedName>
    <definedName name="QB_ROW_503340" localSheetId="13" hidden="1">'16-17 P&amp;L by Month'!$E$111</definedName>
    <definedName name="QB_ROW_503340" localSheetId="12" hidden="1">'17-18 P&amp;L by Month'!$E$112</definedName>
    <definedName name="QB_ROW_503340" localSheetId="11" hidden="1">'18-19 P&amp;L by Month'!#REF!</definedName>
    <definedName name="QB_ROW_503340" localSheetId="10" hidden="1">'19-20 P&amp;L by Month'!#REF!</definedName>
    <definedName name="QB_ROW_503340" localSheetId="9" hidden="1">'20-21 Budget by Month'!$E$131</definedName>
    <definedName name="QB_ROW_503340_1" localSheetId="1" hidden="1">'09.21 P&amp;L Expanded'!#REF!</definedName>
    <definedName name="QB_ROW_503340_1" localSheetId="13" hidden="1">'16-17 P&amp;L by Month'!$E$116</definedName>
    <definedName name="QB_ROW_503340_1" localSheetId="9" hidden="1">'20-21 Budget by Month'!$E$141</definedName>
    <definedName name="QB_ROW_503340_2" localSheetId="13" hidden="1">'16-17 P&amp;L by Month'!$E$122</definedName>
    <definedName name="QB_ROW_503340_3" localSheetId="13" hidden="1">'16-17 P&amp;L by Month'!$E$124</definedName>
    <definedName name="QB_ROW_503340_4" localSheetId="13" hidden="1">'16-17 P&amp;L by Month'!$E$125</definedName>
    <definedName name="QB_ROW_503340_5" localSheetId="13" hidden="1">'16-17 P&amp;L by Month'!$E$126</definedName>
    <definedName name="QB_ROW_504031" localSheetId="5" hidden="1">'09.21 Statement of Cash Flow'!$D$4</definedName>
    <definedName name="QB_ROW_505031" localSheetId="5" hidden="1">'09.21 Statement of Cash Flow'!$D$5</definedName>
    <definedName name="QB_ROW_51020" localSheetId="6" hidden="1">'09.21 General Ledger'!$C$121</definedName>
    <definedName name="QB_ROW_51020_1" localSheetId="6" hidden="1">'09.21 General Ledger'!$C$127</definedName>
    <definedName name="QB_ROW_51020_2" localSheetId="6" hidden="1">'09.21 General Ledger'!$C$134</definedName>
    <definedName name="QB_ROW_511301" localSheetId="5" hidden="1">'09.21 Statement of Cash Flow'!#REF!</definedName>
    <definedName name="QB_ROW_511301_1" localSheetId="5" hidden="1">'09.21 Statement of Cash Flow'!#REF!</definedName>
    <definedName name="QB_ROW_511301_2" localSheetId="5" hidden="1">'09.21 Statement of Cash Flow'!$A$11</definedName>
    <definedName name="QB_ROW_512311" localSheetId="5" hidden="1">'09.21 Statement of Cash Flow'!#REF!</definedName>
    <definedName name="QB_ROW_512311_1" localSheetId="5" hidden="1">'09.21 Statement of Cash Flow'!#REF!</definedName>
    <definedName name="QB_ROW_512311_2" localSheetId="5" hidden="1">'09.21 Statement of Cash Flow'!#REF!</definedName>
    <definedName name="QB_ROW_51240" localSheetId="1" hidden="1">'09.21 P&amp;L Expanded'!$E$24</definedName>
    <definedName name="QB_ROW_51240" localSheetId="13" hidden="1">'16-17 P&amp;L by Month'!$E$20</definedName>
    <definedName name="QB_ROW_51240" localSheetId="12" hidden="1">'17-18 P&amp;L by Month'!$E$19</definedName>
    <definedName name="QB_ROW_51240" localSheetId="11" hidden="1">'18-19 P&amp;L by Month'!$E$19</definedName>
    <definedName name="QB_ROW_51240" localSheetId="10" hidden="1">'19-20 P&amp;L by Month'!$E$22</definedName>
    <definedName name="QB_ROW_51240" localSheetId="9" hidden="1">'20-21 Budget by Month'!$E$20</definedName>
    <definedName name="QB_ROW_51240_1" localSheetId="9" hidden="1">'20-21 Budget by Month'!$E$21</definedName>
    <definedName name="QB_ROW_51320" localSheetId="6" hidden="1">'09.21 General Ledger'!$C$129</definedName>
    <definedName name="QB_ROW_51320_1" localSheetId="6" hidden="1">'09.21 General Ledger'!$C$135</definedName>
    <definedName name="QB_ROW_51320_2" localSheetId="6" hidden="1">'09.21 General Ledger'!$C$136</definedName>
    <definedName name="QB_ROW_513211" localSheetId="5" hidden="1">'09.21 Statement of Cash Flow'!#REF!</definedName>
    <definedName name="QB_ROW_513211_1" localSheetId="5" hidden="1">'09.21 Statement of Cash Flow'!#REF!</definedName>
    <definedName name="QB_ROW_513211_2" localSheetId="5" hidden="1">'09.21 Statement of Cash Flow'!#REF!</definedName>
    <definedName name="QB_ROW_515010" localSheetId="2" hidden="1">'09.21 Cash Reconciliation'!$B$2</definedName>
    <definedName name="QB_ROW_515010" localSheetId="6" hidden="1">'09.21 General Ledger'!$B$2</definedName>
    <definedName name="QB_ROW_515230" localSheetId="3" hidden="1">'09.21 Balance Sheet'!$D$5</definedName>
    <definedName name="QB_ROW_515310" localSheetId="2" hidden="1">'09.21 Cash Reconciliation'!#REF!</definedName>
    <definedName name="QB_ROW_515310" localSheetId="6" hidden="1">'09.21 General Ledger'!#REF!</definedName>
    <definedName name="QB_ROW_515310_1" localSheetId="2" hidden="1">'09.21 Cash Reconciliation'!#REF!</definedName>
    <definedName name="QB_ROW_515310_1" localSheetId="6" hidden="1">'09.21 General Ledger'!#REF!</definedName>
    <definedName name="QB_ROW_516240" localSheetId="13" hidden="1">'16-17 P&amp;L by Month'!$E$36</definedName>
    <definedName name="QB_ROW_516240" localSheetId="9" hidden="1">'20-21 Budget by Month'!$E$42</definedName>
    <definedName name="QB_ROW_516240_1" localSheetId="13" hidden="1">'16-17 P&amp;L by Month'!$E$37</definedName>
    <definedName name="QB_ROW_516240_2" localSheetId="13" hidden="1">'16-17 P&amp;L by Month'!$E$38</definedName>
    <definedName name="QB_ROW_517010" localSheetId="6" hidden="1">'09.21 General Ledger'!$B$49</definedName>
    <definedName name="QB_ROW_517010_1" localSheetId="6" hidden="1">'09.21 General Ledger'!$B$51</definedName>
    <definedName name="QB_ROW_517010_2" localSheetId="6" hidden="1">'09.21 General Ledger'!$B$62</definedName>
    <definedName name="QB_ROW_517230" localSheetId="3" hidden="1">'09.21 Balance Sheet'!$D$52</definedName>
    <definedName name="QB_ROW_517230" localSheetId="5" hidden="1">'09.21 Statement of Cash Flow'!#REF!</definedName>
    <definedName name="QB_ROW_517230_1" localSheetId="3" hidden="1">'09.21 Balance Sheet'!$D$56</definedName>
    <definedName name="QB_ROW_517230_1" localSheetId="5" hidden="1">'09.21 Statement of Cash Flow'!#REF!</definedName>
    <definedName name="QB_ROW_517310" localSheetId="6" hidden="1">'09.21 General Ledger'!$B$51</definedName>
    <definedName name="QB_ROW_517310_1" localSheetId="6" hidden="1">'09.21 General Ledger'!$B$53</definedName>
    <definedName name="QB_ROW_517310_2" localSheetId="6" hidden="1">'09.21 General Ledger'!$B$64</definedName>
    <definedName name="QB_ROW_5310" localSheetId="6" hidden="1">'09.21 General Ledger'!$B$94</definedName>
    <definedName name="QB_ROW_5310_1" localSheetId="6" hidden="1">'09.21 General Ledger'!$B$101</definedName>
    <definedName name="QB_ROW_5310_2" localSheetId="6" hidden="1">'09.21 General Ledger'!$B$111</definedName>
    <definedName name="QB_ROW_5311" localSheetId="3" hidden="1">'09.21 Balance Sheet'!#REF!</definedName>
    <definedName name="QB_ROW_5311_1" localSheetId="3" hidden="1">'09.21 Balance Sheet'!$B$20</definedName>
    <definedName name="QB_ROW_5330" localSheetId="1" hidden="1">'09.21 P&amp;L Expanded'!$D$10</definedName>
    <definedName name="QB_ROW_5330" localSheetId="13" hidden="1">'16-17 P&amp;L by Month'!$D$10</definedName>
    <definedName name="QB_ROW_5330" localSheetId="12" hidden="1">'17-18 P&amp;L by Month'!$D$9</definedName>
    <definedName name="QB_ROW_5330" localSheetId="11" hidden="1">'18-19 P&amp;L by Month'!$D$9</definedName>
    <definedName name="QB_ROW_5330" localSheetId="10" hidden="1">'19-20 P&amp;L by Month'!$D$9</definedName>
    <definedName name="QB_ROW_5330" localSheetId="9" hidden="1">'20-21 Budget by Month'!$D$10</definedName>
    <definedName name="QB_ROW_5330" localSheetId="0" hidden="1">Tracking!#REF!</definedName>
    <definedName name="QB_ROW_57010" localSheetId="6" hidden="1">'09.21 General Ledger'!$B$138</definedName>
    <definedName name="QB_ROW_57010_1" localSheetId="6" hidden="1">'09.21 General Ledger'!$B$144</definedName>
    <definedName name="QB_ROW_57010_2" localSheetId="6" hidden="1">'09.21 General Ledger'!$B$145</definedName>
    <definedName name="QB_ROW_57030" localSheetId="1" hidden="1">'09.21 P&amp;L Expanded'!$D$31</definedName>
    <definedName name="QB_ROW_57030" localSheetId="13" hidden="1">'16-17 P&amp;L by Month'!$D$26</definedName>
    <definedName name="QB_ROW_57030" localSheetId="12" hidden="1">'17-18 P&amp;L by Month'!$D$25</definedName>
    <definedName name="QB_ROW_57030" localSheetId="11" hidden="1">'18-19 P&amp;L by Month'!$D$26</definedName>
    <definedName name="QB_ROW_57030" localSheetId="10" hidden="1">'19-20 P&amp;L by Month'!$D$29</definedName>
    <definedName name="QB_ROW_57030" localSheetId="9" hidden="1">'20-21 Budget by Month'!$D$23</definedName>
    <definedName name="QB_ROW_57030_1" localSheetId="1" hidden="1">'09.21 P&amp;L Expanded'!$D$29</definedName>
    <definedName name="QB_ROW_57030_1" localSheetId="13" hidden="1">'16-17 P&amp;L by Month'!$D$27</definedName>
    <definedName name="QB_ROW_57030_1" localSheetId="12" hidden="1">'17-18 P&amp;L by Month'!$D$23</definedName>
    <definedName name="QB_ROW_57030_1" localSheetId="11" hidden="1">'18-19 P&amp;L by Month'!$D$24</definedName>
    <definedName name="QB_ROW_57030_1" localSheetId="10" hidden="1">'19-20 P&amp;L by Month'!$D$27</definedName>
    <definedName name="QB_ROW_57030_1" localSheetId="9" hidden="1">'20-21 Budget by Month'!$D$29</definedName>
    <definedName name="QB_ROW_57310" localSheetId="6" hidden="1">'09.21 General Ledger'!$B$152</definedName>
    <definedName name="QB_ROW_57310_1" localSheetId="6" hidden="1">'09.21 General Ledger'!$B$158</definedName>
    <definedName name="QB_ROW_57330" localSheetId="1" hidden="1">'09.21 P&amp;L Expanded'!$D$36</definedName>
    <definedName name="QB_ROW_57330" localSheetId="13" hidden="1">'16-17 P&amp;L by Month'!$D$31</definedName>
    <definedName name="QB_ROW_57330" localSheetId="12" hidden="1">'17-18 P&amp;L by Month'!$D$30</definedName>
    <definedName name="QB_ROW_57330" localSheetId="11" hidden="1">'18-19 P&amp;L by Month'!$D$31</definedName>
    <definedName name="QB_ROW_57330" localSheetId="10" hidden="1">'19-20 P&amp;L by Month'!$D$34</definedName>
    <definedName name="QB_ROW_57330" localSheetId="9" hidden="1">'20-21 Budget by Month'!$D$27</definedName>
    <definedName name="QB_ROW_57330" localSheetId="0" hidden="1">Tracking!$D$12</definedName>
    <definedName name="QB_ROW_57330_1" localSheetId="1" hidden="1">'09.21 P&amp;L Expanded'!$D$34</definedName>
    <definedName name="QB_ROW_57330_1" localSheetId="13" hidden="1">'16-17 P&amp;L by Month'!$D$32</definedName>
    <definedName name="QB_ROW_57330_1" localSheetId="12" hidden="1">'17-18 P&amp;L by Month'!$D$28</definedName>
    <definedName name="QB_ROW_57330_1" localSheetId="11" hidden="1">'18-19 P&amp;L by Month'!$D$29</definedName>
    <definedName name="QB_ROW_57330_1" localSheetId="10" hidden="1">'19-20 P&amp;L by Month'!$D$32</definedName>
    <definedName name="QB_ROW_57330_1" localSheetId="9" hidden="1">'20-21 Budget by Month'!$D$35</definedName>
    <definedName name="QB_ROW_57330_2" localSheetId="13" hidden="1">'16-17 P&amp;L by Month'!$D$33</definedName>
    <definedName name="QB_ROW_62010" localSheetId="6" hidden="1">'09.21 General Ledger'!#REF!</definedName>
    <definedName name="QB_ROW_62010_1" localSheetId="6" hidden="1">'09.21 General Ledger'!#REF!</definedName>
    <definedName name="QB_ROW_62010_2" localSheetId="6" hidden="1">'09.21 General Ledger'!$B$273</definedName>
    <definedName name="QB_ROW_62030" localSheetId="1" hidden="1">'09.21 P&amp;L Expanded'!$D$108</definedName>
    <definedName name="QB_ROW_62030" localSheetId="13" hidden="1">'16-17 P&amp;L by Month'!$D$76</definedName>
    <definedName name="QB_ROW_62030" localSheetId="12" hidden="1">'17-18 P&amp;L by Month'!$D$82</definedName>
    <definedName name="QB_ROW_62030" localSheetId="11" hidden="1">'18-19 P&amp;L by Month'!$D$86</definedName>
    <definedName name="QB_ROW_62030" localSheetId="10" hidden="1">'19-20 P&amp;L by Month'!$D$92</definedName>
    <definedName name="QB_ROW_62030" localSheetId="9" hidden="1">'20-21 Budget by Month'!$D$94</definedName>
    <definedName name="QB_ROW_62030_1" localSheetId="1" hidden="1">'09.21 P&amp;L Expanded'!$D$106</definedName>
    <definedName name="QB_ROW_62030_1" localSheetId="13" hidden="1">'16-17 P&amp;L by Month'!$D$80</definedName>
    <definedName name="QB_ROW_62030_1" localSheetId="12" hidden="1">'17-18 P&amp;L by Month'!$D$80</definedName>
    <definedName name="QB_ROW_62030_1" localSheetId="11" hidden="1">'18-19 P&amp;L by Month'!$D$84</definedName>
    <definedName name="QB_ROW_62030_1" localSheetId="10" hidden="1">'19-20 P&amp;L by Month'!$D$90</definedName>
    <definedName name="QB_ROW_62030_1" localSheetId="9" hidden="1">'20-21 Budget by Month'!$D$101</definedName>
    <definedName name="QB_ROW_62030_2" localSheetId="13" hidden="1">'16-17 P&amp;L by Month'!$D$86</definedName>
    <definedName name="QB_ROW_62030_3" localSheetId="13" hidden="1">'16-17 P&amp;L by Month'!$D$87</definedName>
    <definedName name="QB_ROW_62030_4" localSheetId="13" hidden="1">'16-17 P&amp;L by Month'!$D$88</definedName>
    <definedName name="QB_ROW_62030_5" localSheetId="13" hidden="1">'16-17 P&amp;L by Month'!$D$89</definedName>
    <definedName name="QB_ROW_62310" localSheetId="6" hidden="1">'09.21 General Ledger'!$B$274</definedName>
    <definedName name="QB_ROW_62310_1" localSheetId="6" hidden="1">'09.21 General Ledger'!$B$279</definedName>
    <definedName name="QB_ROW_62310_2" localSheetId="6" hidden="1">'09.21 General Ledger'!$B$310</definedName>
    <definedName name="QB_ROW_62330" localSheetId="1" hidden="1">'09.21 P&amp;L Expanded'!#REF!</definedName>
    <definedName name="QB_ROW_62330" localSheetId="13" hidden="1">'16-17 P&amp;L by Month'!$D$90</definedName>
    <definedName name="QB_ROW_62330" localSheetId="12" hidden="1">'17-18 P&amp;L by Month'!$D$97</definedName>
    <definedName name="QB_ROW_62330" localSheetId="11" hidden="1">'18-19 P&amp;L by Month'!$D$101</definedName>
    <definedName name="QB_ROW_62330" localSheetId="10" hidden="1">'19-20 P&amp;L by Month'!$D$110</definedName>
    <definedName name="QB_ROW_62330" localSheetId="9" hidden="1">'20-21 Budget by Month'!$D$107</definedName>
    <definedName name="QB_ROW_62330" localSheetId="0" hidden="1">Tracking!$D$21</definedName>
    <definedName name="QB_ROW_62330_1" localSheetId="1" hidden="1">'09.21 P&amp;L Expanded'!$D$117</definedName>
    <definedName name="QB_ROW_62330_1" localSheetId="13" hidden="1">'16-17 P&amp;L by Month'!$D$94</definedName>
    <definedName name="QB_ROW_62330_1" localSheetId="12" hidden="1">'17-18 P&amp;L by Month'!$D$91</definedName>
    <definedName name="QB_ROW_62330_1" localSheetId="11" hidden="1">'18-19 P&amp;L by Month'!$D$95</definedName>
    <definedName name="QB_ROW_62330_1" localSheetId="10" hidden="1">'19-20 P&amp;L by Month'!$D$101</definedName>
    <definedName name="QB_ROW_62330_1" localSheetId="9" hidden="1">'20-21 Budget by Month'!$D$116</definedName>
    <definedName name="QB_ROW_62330_2" localSheetId="13" hidden="1">'16-17 P&amp;L by Month'!$D$100</definedName>
    <definedName name="QB_ROW_62330_3" localSheetId="13" hidden="1">'16-17 P&amp;L by Month'!$D$102</definedName>
    <definedName name="QB_ROW_62330_4" localSheetId="13" hidden="1">'16-17 P&amp;L by Month'!$D$103</definedName>
    <definedName name="QB_ROW_62330_5" localSheetId="13" hidden="1">'16-17 P&amp;L by Month'!$D$104</definedName>
    <definedName name="QB_ROW_63030" localSheetId="6" hidden="1">'09.21 General Ledger'!#REF!</definedName>
    <definedName name="QB_ROW_63030_1" localSheetId="6" hidden="1">'09.21 General Ledger'!#REF!</definedName>
    <definedName name="QB_ROW_63030_2" localSheetId="6" hidden="1">'09.21 General Ledger'!$D$289</definedName>
    <definedName name="QB_ROW_63250" localSheetId="1" hidden="1">'09.21 P&amp;L Expanded'!$F$114</definedName>
    <definedName name="QB_ROW_63250" localSheetId="13" hidden="1">'16-17 P&amp;L by Month'!$F$81</definedName>
    <definedName name="QB_ROW_63250" localSheetId="12" hidden="1">'17-18 P&amp;L by Month'!$F$88</definedName>
    <definedName name="QB_ROW_63250" localSheetId="11" hidden="1">'18-19 P&amp;L by Month'!$F$92</definedName>
    <definedName name="QB_ROW_63250" localSheetId="10" hidden="1">'19-20 P&amp;L by Month'!$F$98</definedName>
    <definedName name="QB_ROW_63250" localSheetId="9" hidden="1">'20-21 Budget by Month'!$F$98</definedName>
    <definedName name="QB_ROW_63250_1" localSheetId="1" hidden="1">'09.21 P&amp;L Expanded'!$F$110</definedName>
    <definedName name="QB_ROW_63250_1" localSheetId="13" hidden="1">'16-17 P&amp;L by Month'!$F$85</definedName>
    <definedName name="QB_ROW_63250_1" localSheetId="12" hidden="1">'17-18 P&amp;L by Month'!$F$84</definedName>
    <definedName name="QB_ROW_63250_1" localSheetId="11" hidden="1">'18-19 P&amp;L by Month'!$F$88</definedName>
    <definedName name="QB_ROW_63250_1" localSheetId="10" hidden="1">'19-20 P&amp;L by Month'!$F$94</definedName>
    <definedName name="QB_ROW_63250_1" localSheetId="9" hidden="1">'20-21 Budget by Month'!$F$107</definedName>
    <definedName name="QB_ROW_63250_2" localSheetId="13" hidden="1">'16-17 P&amp;L by Month'!$F$91</definedName>
    <definedName name="QB_ROW_63250_3" localSheetId="13" hidden="1">'16-17 P&amp;L by Month'!$F$93</definedName>
    <definedName name="QB_ROW_63250_4" localSheetId="13" hidden="1">'16-17 P&amp;L by Month'!$F$94</definedName>
    <definedName name="QB_ROW_63250_5" localSheetId="13" hidden="1">'16-17 P&amp;L by Month'!$F$95</definedName>
    <definedName name="QB_ROW_63330" localSheetId="6" hidden="1">'09.21 General Ledger'!#REF!</definedName>
    <definedName name="QB_ROW_63330_1" localSheetId="6" hidden="1">'09.21 General Ledger'!$D$262</definedName>
    <definedName name="QB_ROW_63330_2" localSheetId="6" hidden="1">'09.21 General Ledger'!$D$292</definedName>
    <definedName name="QB_ROW_65030" localSheetId="6" hidden="1">'09.21 General Ledger'!#REF!</definedName>
    <definedName name="QB_ROW_65030_1" localSheetId="6" hidden="1">'09.21 General Ledger'!#REF!</definedName>
    <definedName name="QB_ROW_65030_2" localSheetId="6" hidden="1">'09.21 General Ledger'!$D$286</definedName>
    <definedName name="QB_ROW_65250" localSheetId="1" hidden="1">'09.21 P&amp;L Expanded'!$F$113</definedName>
    <definedName name="QB_ROW_65250" localSheetId="13" hidden="1">'16-17 P&amp;L by Month'!$F$92</definedName>
    <definedName name="QB_ROW_65250" localSheetId="12" hidden="1">'17-18 P&amp;L by Month'!$F$87</definedName>
    <definedName name="QB_ROW_65250" localSheetId="11" hidden="1">'18-19 P&amp;L by Month'!$F$91</definedName>
    <definedName name="QB_ROW_65250" localSheetId="10" hidden="1">'19-20 P&amp;L by Month'!$F$97</definedName>
    <definedName name="QB_ROW_65250" localSheetId="9" hidden="1">'20-21 Budget by Month'!$F$97</definedName>
    <definedName name="QB_ROW_65250_1" localSheetId="1" hidden="1">'09.21 P&amp;L Expanded'!$F$109</definedName>
    <definedName name="QB_ROW_65250_1" localSheetId="13" hidden="1">'16-17 P&amp;L by Month'!$F$93</definedName>
    <definedName name="QB_ROW_65250_1" localSheetId="12" hidden="1">'17-18 P&amp;L by Month'!$F$83</definedName>
    <definedName name="QB_ROW_65250_1" localSheetId="11" hidden="1">'18-19 P&amp;L by Month'!$F$87</definedName>
    <definedName name="QB_ROW_65250_1" localSheetId="10" hidden="1">'19-20 P&amp;L by Month'!$F$93</definedName>
    <definedName name="QB_ROW_65250_1" localSheetId="9" hidden="1">'20-21 Budget by Month'!$F$106</definedName>
    <definedName name="QB_ROW_65250_2" localSheetId="13" hidden="1">'16-17 P&amp;L by Month'!$F$94</definedName>
    <definedName name="QB_ROW_65250_3" localSheetId="13" hidden="1">'16-17 P&amp;L by Month'!$F$95</definedName>
    <definedName name="QB_ROW_65250_4" localSheetId="13" hidden="1">'16-17 P&amp;L by Month'!$F$98</definedName>
    <definedName name="QB_ROW_65330" localSheetId="6" hidden="1">'09.21 General Ledger'!#REF!</definedName>
    <definedName name="QB_ROW_65330_1" localSheetId="6" hidden="1">'09.21 General Ledger'!#REF!</definedName>
    <definedName name="QB_ROW_65330_2" localSheetId="6" hidden="1">'09.21 General Ledger'!$D$288</definedName>
    <definedName name="QB_ROW_7001" localSheetId="3" hidden="1">'09.21 Balance Sheet'!$A$19</definedName>
    <definedName name="QB_ROW_7001_1" localSheetId="3" hidden="1">'09.21 Balance Sheet'!$A$22</definedName>
    <definedName name="QB_ROW_714020" localSheetId="6" hidden="1">'09.21 General Ledger'!$C$135</definedName>
    <definedName name="QB_ROW_714020_1" localSheetId="6" hidden="1">'09.21 General Ledger'!$C$141</definedName>
    <definedName name="QB_ROW_714020_2" localSheetId="6" hidden="1">'09.21 General Ledger'!$C$142</definedName>
    <definedName name="QB_ROW_714240" localSheetId="1" hidden="1">'09.21 P&amp;L Expanded'!$E$29</definedName>
    <definedName name="QB_ROW_714240" localSheetId="13" hidden="1">'16-17 P&amp;L by Month'!$E$24</definedName>
    <definedName name="QB_ROW_714240" localSheetId="12" hidden="1">'17-18 P&amp;L by Month'!$E$23</definedName>
    <definedName name="QB_ROW_714240" localSheetId="11" hidden="1">'18-19 P&amp;L by Month'!$E$24</definedName>
    <definedName name="QB_ROW_714240" localSheetId="10" hidden="1">'19-20 P&amp;L by Month'!$E$27</definedName>
    <definedName name="QB_ROW_714240" localSheetId="9" hidden="1">'20-21 Budget by Month'!$E$27</definedName>
    <definedName name="QB_ROW_714240_1" localSheetId="13" hidden="1">'16-17 P&amp;L by Month'!$E$25</definedName>
    <definedName name="QB_ROW_714320" localSheetId="6" hidden="1">'09.21 General Ledger'!$C$136</definedName>
    <definedName name="QB_ROW_714320_1" localSheetId="6" hidden="1">'09.21 General Ledger'!$C$142</definedName>
    <definedName name="QB_ROW_714320_2" localSheetId="6" hidden="1">'09.21 General Ledger'!$C$143</definedName>
    <definedName name="QB_ROW_717230" localSheetId="5" hidden="1">'09.21 Statement of Cash Flow'!#REF!</definedName>
    <definedName name="QB_ROW_718020" localSheetId="6" hidden="1">'09.21 General Ledger'!$C$328</definedName>
    <definedName name="QB_ROW_718020_1" localSheetId="6" hidden="1">'09.21 General Ledger'!$C$333</definedName>
    <definedName name="QB_ROW_718020_2" localSheetId="6" hidden="1">'09.21 General Ledger'!#REF!</definedName>
    <definedName name="QB_ROW_718240" localSheetId="1" hidden="1">'09.21 P&amp;L Expanded'!#REF!</definedName>
    <definedName name="QB_ROW_718240" localSheetId="13" hidden="1">'16-17 P&amp;L by Month'!$E$98</definedName>
    <definedName name="QB_ROW_718240" localSheetId="12" hidden="1">'17-18 P&amp;L by Month'!$E$105</definedName>
    <definedName name="QB_ROW_718240" localSheetId="11" hidden="1">'18-19 P&amp;L by Month'!#REF!</definedName>
    <definedName name="QB_ROW_718240" localSheetId="10" hidden="1">'19-20 P&amp;L by Month'!#REF!</definedName>
    <definedName name="QB_ROW_718240" localSheetId="9" hidden="1">'20-21 Budget by Month'!$E$115</definedName>
    <definedName name="QB_ROW_718240_1" localSheetId="1" hidden="1">'09.21 P&amp;L Expanded'!#REF!</definedName>
    <definedName name="QB_ROW_718240_1" localSheetId="13" hidden="1">'16-17 P&amp;L by Month'!$E$102</definedName>
    <definedName name="QB_ROW_718240_1" localSheetId="12" hidden="1">'17-18 P&amp;L by Month'!$E$99</definedName>
    <definedName name="QB_ROW_718240_1" localSheetId="11" hidden="1">'18-19 P&amp;L by Month'!#REF!</definedName>
    <definedName name="QB_ROW_718240_1" localSheetId="10" hidden="1">'19-20 P&amp;L by Month'!#REF!</definedName>
    <definedName name="QB_ROW_718240_1" localSheetId="9" hidden="1">'20-21 Budget by Month'!$E$124</definedName>
    <definedName name="QB_ROW_718240_2" localSheetId="13" hidden="1">'16-17 P&amp;L by Month'!$E$108</definedName>
    <definedName name="QB_ROW_718240_3" localSheetId="13" hidden="1">'16-17 P&amp;L by Month'!$E$110</definedName>
    <definedName name="QB_ROW_718240_4" localSheetId="13" hidden="1">'16-17 P&amp;L by Month'!$E$111</definedName>
    <definedName name="QB_ROW_718240_5" localSheetId="13" hidden="1">'16-17 P&amp;L by Month'!$E$112</definedName>
    <definedName name="QB_ROW_718320" localSheetId="6" hidden="1">'09.21 General Ledger'!$C$330</definedName>
    <definedName name="QB_ROW_718320_1" localSheetId="6" hidden="1">'09.21 General Ledger'!$C$335</definedName>
    <definedName name="QB_ROW_718320_2" localSheetId="6" hidden="1">'09.21 General Ledger'!#REF!</definedName>
    <definedName name="QB_ROW_720240" localSheetId="13" hidden="1">'16-17 P&amp;L by Month'!$E$104</definedName>
    <definedName name="QB_ROW_720240" localSheetId="9" hidden="1">'20-21 Budget by Month'!$E$127</definedName>
    <definedName name="QB_ROW_720240_1" localSheetId="13" hidden="1">'16-17 P&amp;L by Month'!$E$110</definedName>
    <definedName name="QB_ROW_720240_2" localSheetId="13" hidden="1">'16-17 P&amp;L by Month'!$E$112</definedName>
    <definedName name="QB_ROW_720240_3" localSheetId="13" hidden="1">'16-17 P&amp;L by Month'!$E$113</definedName>
    <definedName name="QB_ROW_720240_4" localSheetId="13" hidden="1">'16-17 P&amp;L by Month'!$E$114</definedName>
    <definedName name="QB_ROW_720240_5" localSheetId="13" hidden="1">'16-17 P&amp;L by Month'!$E$115</definedName>
    <definedName name="QB_ROW_722010" localSheetId="6" hidden="1">'09.21 General Ledger'!#REF!</definedName>
    <definedName name="QB_ROW_722010_1" localSheetId="6" hidden="1">'09.21 General Ledger'!#REF!</definedName>
    <definedName name="QB_ROW_722230" localSheetId="3" hidden="1">'09.21 Balance Sheet'!$D$6</definedName>
    <definedName name="QB_ROW_722310" localSheetId="6" hidden="1">'09.21 General Ledger'!#REF!</definedName>
    <definedName name="QB_ROW_722310_1" localSheetId="6" hidden="1">'09.21 General Ledger'!#REF!</definedName>
    <definedName name="QB_ROW_723010" localSheetId="6" hidden="1">'09.21 General Ledger'!#REF!</definedName>
    <definedName name="QB_ROW_723010_1" localSheetId="6" hidden="1">'09.21 General Ledger'!#REF!</definedName>
    <definedName name="QB_ROW_723230" localSheetId="3" hidden="1">'09.21 Balance Sheet'!$D$7</definedName>
    <definedName name="QB_ROW_723310" localSheetId="6" hidden="1">'09.21 General Ledger'!#REF!</definedName>
    <definedName name="QB_ROW_723310_1" localSheetId="6" hidden="1">'09.21 General Ledger'!#REF!</definedName>
    <definedName name="QB_ROW_727020" localSheetId="6" hidden="1">'09.21 General Ledger'!#REF!</definedName>
    <definedName name="QB_ROW_727020_1" localSheetId="6" hidden="1">'09.21 General Ledger'!#REF!</definedName>
    <definedName name="QB_ROW_727240" localSheetId="3" hidden="1">'09.21 Balance Sheet'!$E$9</definedName>
    <definedName name="QB_ROW_727320" localSheetId="6" hidden="1">'09.21 General Ledger'!#REF!</definedName>
    <definedName name="QB_ROW_727320_1" localSheetId="6" hidden="1">'09.21 General Ledger'!#REF!</definedName>
    <definedName name="QB_ROW_727320_2" localSheetId="6" hidden="1">'09.21 General Ledger'!#REF!</definedName>
    <definedName name="QB_ROW_7301" localSheetId="3" hidden="1">'09.21 Balance Sheet'!$A$63</definedName>
    <definedName name="QB_ROW_7301_1" localSheetId="3" hidden="1">'09.21 Balance Sheet'!$A$70</definedName>
    <definedName name="QB_ROW_73030" localSheetId="6" hidden="1">'09.21 General Ledger'!#REF!</definedName>
    <definedName name="QB_ROW_73030_1" localSheetId="6" hidden="1">'09.21 General Ledger'!#REF!</definedName>
    <definedName name="QB_ROW_73030_2" localSheetId="6" hidden="1">'09.21 General Ledger'!$D$275</definedName>
    <definedName name="QB_ROW_73250" localSheetId="1" hidden="1">'09.21 P&amp;L Expanded'!$F$110</definedName>
    <definedName name="QB_ROW_73250" localSheetId="13" hidden="1">'16-17 P&amp;L by Month'!$F$78</definedName>
    <definedName name="QB_ROW_73250" localSheetId="12" hidden="1">'17-18 P&amp;L by Month'!$F$84</definedName>
    <definedName name="QB_ROW_73250" localSheetId="11" hidden="1">'18-19 P&amp;L by Month'!$F$88</definedName>
    <definedName name="QB_ROW_73250" localSheetId="10" hidden="1">'19-20 P&amp;L by Month'!$F$94</definedName>
    <definedName name="QB_ROW_73250" localSheetId="9" hidden="1">'20-21 Budget by Month'!#REF!</definedName>
    <definedName name="QB_ROW_73250_1" localSheetId="13" hidden="1">'16-17 P&amp;L by Month'!$F$82</definedName>
    <definedName name="QB_ROW_73250_1" localSheetId="9" hidden="1">'20-21 Budget by Month'!$F$103</definedName>
    <definedName name="QB_ROW_73250_2" localSheetId="13" hidden="1">'16-17 P&amp;L by Month'!$F$88</definedName>
    <definedName name="QB_ROW_73250_3" localSheetId="13" hidden="1">'16-17 P&amp;L by Month'!$F$89</definedName>
    <definedName name="QB_ROW_73250_4" localSheetId="13" hidden="1">'16-17 P&amp;L by Month'!$F$90</definedName>
    <definedName name="QB_ROW_73250_5" localSheetId="13" hidden="1">'16-17 P&amp;L by Month'!$F$91</definedName>
    <definedName name="QB_ROW_73330" localSheetId="6" hidden="1">'09.21 General Ledger'!#REF!</definedName>
    <definedName name="QB_ROW_73330_1" localSheetId="6" hidden="1">'09.21 General Ledger'!#REF!</definedName>
    <definedName name="QB_ROW_73330_2" localSheetId="6" hidden="1">'09.21 General Ledger'!$D$283</definedName>
    <definedName name="QB_ROW_740020" localSheetId="6" hidden="1">'09.21 General Ledger'!#REF!</definedName>
    <definedName name="QB_ROW_740240" localSheetId="1" hidden="1">'09.21 P&amp;L Expanded'!#REF!</definedName>
    <definedName name="QB_ROW_740240" localSheetId="12" hidden="1">'17-18 P&amp;L by Month'!$E$100</definedName>
    <definedName name="QB_ROW_740240" localSheetId="11" hidden="1">'18-19 P&amp;L by Month'!#REF!</definedName>
    <definedName name="QB_ROW_740240" localSheetId="10" hidden="1">'19-20 P&amp;L by Month'!#REF!</definedName>
    <definedName name="QB_ROW_740320" localSheetId="6" hidden="1">'09.21 General Ledger'!#REF!</definedName>
    <definedName name="QB_ROW_746240" localSheetId="1" hidden="1">'09.21 P&amp;L Expanded'!#REF!</definedName>
    <definedName name="QB_ROW_746240" localSheetId="13" hidden="1">'16-17 P&amp;L by Month'!$E$99</definedName>
    <definedName name="QB_ROW_746240" localSheetId="9" hidden="1">'20-21 Budget by Month'!$E$117</definedName>
    <definedName name="QB_ROW_746240_1" localSheetId="1" hidden="1">'09.21 P&amp;L Expanded'!#REF!</definedName>
    <definedName name="QB_ROW_746240_1" localSheetId="13" hidden="1">'16-17 P&amp;L by Month'!$E$103</definedName>
    <definedName name="QB_ROW_746240_1" localSheetId="9" hidden="1">'20-21 Budget by Month'!$E$126</definedName>
    <definedName name="QB_ROW_746240_2" localSheetId="13" hidden="1">'16-17 P&amp;L by Month'!$E$109</definedName>
    <definedName name="QB_ROW_746240_3" localSheetId="13" hidden="1">'16-17 P&amp;L by Month'!$E$111</definedName>
    <definedName name="QB_ROW_746240_4" localSheetId="13" hidden="1">'16-17 P&amp;L by Month'!$E$112</definedName>
    <definedName name="QB_ROW_746240_5" localSheetId="13" hidden="1">'16-17 P&amp;L by Month'!$E$113</definedName>
    <definedName name="QB_ROW_748020" localSheetId="6" hidden="1">'09.21 General Ledger'!#REF!</definedName>
    <definedName name="QB_ROW_748020_1" localSheetId="6" hidden="1">'09.21 General Ledger'!#REF!</definedName>
    <definedName name="QB_ROW_748020_2" localSheetId="6" hidden="1">'09.21 General Ledger'!#REF!</definedName>
    <definedName name="QB_ROW_748240" localSheetId="1" hidden="1">'09.21 P&amp;L Expanded'!#REF!</definedName>
    <definedName name="QB_ROW_748240" localSheetId="13" hidden="1">'16-17 P&amp;L by Month'!$E$104</definedName>
    <definedName name="QB_ROW_748240" localSheetId="12" hidden="1">'17-18 P&amp;L by Month'!$E$110</definedName>
    <definedName name="QB_ROW_748240" localSheetId="11" hidden="1">'18-19 P&amp;L by Month'!#REF!</definedName>
    <definedName name="QB_ROW_748240" localSheetId="10" hidden="1">'19-20 P&amp;L by Month'!#REF!</definedName>
    <definedName name="QB_ROW_748240" localSheetId="9" hidden="1">'20-21 Budget by Month'!$E$124</definedName>
    <definedName name="QB_ROW_748240_1" localSheetId="1" hidden="1">'09.21 P&amp;L Expanded'!#REF!</definedName>
    <definedName name="QB_ROW_748240_1" localSheetId="13" hidden="1">'16-17 P&amp;L by Month'!$E$109</definedName>
    <definedName name="QB_ROW_748240_1" localSheetId="12" hidden="1">'17-18 P&amp;L by Month'!$E$104</definedName>
    <definedName name="QB_ROW_748240_1" localSheetId="11" hidden="1">'18-19 P&amp;L by Month'!#REF!</definedName>
    <definedName name="QB_ROW_748240_1" localSheetId="10" hidden="1">'19-20 P&amp;L by Month'!#REF!</definedName>
    <definedName name="QB_ROW_748240_1" localSheetId="9" hidden="1">'20-21 Budget by Month'!$E$134</definedName>
    <definedName name="QB_ROW_748240_2" localSheetId="13" hidden="1">'16-17 P&amp;L by Month'!$E$115</definedName>
    <definedName name="QB_ROW_748240_3" localSheetId="13" hidden="1">'16-17 P&amp;L by Month'!$E$117</definedName>
    <definedName name="QB_ROW_748240_4" localSheetId="13" hidden="1">'16-17 P&amp;L by Month'!$E$118</definedName>
    <definedName name="QB_ROW_748240_5" localSheetId="13" hidden="1">'16-17 P&amp;L by Month'!$E$119</definedName>
    <definedName name="QB_ROW_748320" localSheetId="6" hidden="1">'09.21 General Ledger'!#REF!</definedName>
    <definedName name="QB_ROW_748320_1" localSheetId="6" hidden="1">'09.21 General Ledger'!#REF!</definedName>
    <definedName name="QB_ROW_748320_2" localSheetId="6" hidden="1">'09.21 General Ledger'!#REF!</definedName>
    <definedName name="QB_ROW_749240" localSheetId="1" hidden="1">'09.21 P&amp;L Expanded'!$E$46</definedName>
    <definedName name="QB_ROW_749240" localSheetId="13" hidden="1">'16-17 P&amp;L by Month'!$E$39</definedName>
    <definedName name="QB_ROW_749240" localSheetId="9" hidden="1">'20-21 Budget by Month'!$E$35</definedName>
    <definedName name="QB_ROW_749240_1" localSheetId="1" hidden="1">'09.21 P&amp;L Expanded'!$E$44</definedName>
    <definedName name="QB_ROW_749240_1" localSheetId="13" hidden="1">'16-17 P&amp;L by Month'!$E$40</definedName>
    <definedName name="QB_ROW_749240_1" localSheetId="9" hidden="1">'20-21 Budget by Month'!$E$44</definedName>
    <definedName name="QB_ROW_75030" localSheetId="6" hidden="1">'09.21 General Ledger'!$D$269</definedName>
    <definedName name="QB_ROW_75030_1" localSheetId="6" hidden="1">'09.21 General Ledger'!$D$274</definedName>
    <definedName name="QB_ROW_75030_2" localSheetId="6" hidden="1">'09.21 General Ledger'!$D$304</definedName>
    <definedName name="QB_ROW_75250" localSheetId="1" hidden="1">'09.21 P&amp;L Expanded'!#REF!</definedName>
    <definedName name="QB_ROW_75250" localSheetId="13" hidden="1">'16-17 P&amp;L by Month'!$F$88</definedName>
    <definedName name="QB_ROW_75250" localSheetId="12" hidden="1">'17-18 P&amp;L by Month'!$F$95</definedName>
    <definedName name="QB_ROW_75250" localSheetId="11" hidden="1">'18-19 P&amp;L by Month'!$F$99</definedName>
    <definedName name="QB_ROW_75250" localSheetId="10" hidden="1">'19-20 P&amp;L by Month'!$F$105</definedName>
    <definedName name="QB_ROW_75250" localSheetId="9" hidden="1">'20-21 Budget by Month'!$F$105</definedName>
    <definedName name="QB_ROW_75250_1" localSheetId="1" hidden="1">'09.21 P&amp;L Expanded'!$F$115</definedName>
    <definedName name="QB_ROW_75250_1" localSheetId="13" hidden="1">'16-17 P&amp;L by Month'!$F$92</definedName>
    <definedName name="QB_ROW_75250_1" localSheetId="12" hidden="1">'17-18 P&amp;L by Month'!$F$89</definedName>
    <definedName name="QB_ROW_75250_1" localSheetId="11" hidden="1">'18-19 P&amp;L by Month'!$F$93</definedName>
    <definedName name="QB_ROW_75250_1" localSheetId="10" hidden="1">'19-20 P&amp;L by Month'!$F$99</definedName>
    <definedName name="QB_ROW_75250_1" localSheetId="9" hidden="1">'20-21 Budget by Month'!$F$114</definedName>
    <definedName name="QB_ROW_75250_2" localSheetId="13" hidden="1">'16-17 P&amp;L by Month'!$F$98</definedName>
    <definedName name="QB_ROW_75250_3" localSheetId="13" hidden="1">'16-17 P&amp;L by Month'!$F$100</definedName>
    <definedName name="QB_ROW_75250_4" localSheetId="13" hidden="1">'16-17 P&amp;L by Month'!$F$101</definedName>
    <definedName name="QB_ROW_75250_5" localSheetId="13" hidden="1">'16-17 P&amp;L by Month'!$F$102</definedName>
    <definedName name="QB_ROW_75330" localSheetId="6" hidden="1">'09.21 General Ledger'!$D$272</definedName>
    <definedName name="QB_ROW_75330_1" localSheetId="6" hidden="1">'09.21 General Ledger'!$D$277</definedName>
    <definedName name="QB_ROW_75330_2" localSheetId="6" hidden="1">'09.21 General Ledger'!$D$308</definedName>
    <definedName name="QB_ROW_759020" localSheetId="6" hidden="1">'09.21 General Ledger'!#REF!</definedName>
    <definedName name="QB_ROW_759020_1" localSheetId="6" hidden="1">'09.21 General Ledger'!#REF!</definedName>
    <definedName name="QB_ROW_759050" localSheetId="3" hidden="1">'09.21 Balance Sheet'!$F$23</definedName>
    <definedName name="QB_ROW_759050_1" localSheetId="3" hidden="1">'09.21 Balance Sheet'!#REF!</definedName>
    <definedName name="QB_ROW_759320" localSheetId="6" hidden="1">'09.21 General Ledger'!#REF!</definedName>
    <definedName name="QB_ROW_759320_1" localSheetId="6" hidden="1">'09.21 General Ledger'!#REF!</definedName>
    <definedName name="QB_ROW_759320_2" localSheetId="6" hidden="1">'09.21 General Ledger'!#REF!</definedName>
    <definedName name="QB_ROW_759350" localSheetId="3" hidden="1">'09.21 Balance Sheet'!$F$48</definedName>
    <definedName name="QB_ROW_759350_1" localSheetId="3" hidden="1">'09.21 Balance Sheet'!#REF!</definedName>
    <definedName name="QB_ROW_760030" localSheetId="6" hidden="1">'09.21 General Ledger'!#REF!</definedName>
    <definedName name="QB_ROW_760030_1" localSheetId="6" hidden="1">'09.21 General Ledger'!#REF!</definedName>
    <definedName name="QB_ROW_760030_2" localSheetId="6" hidden="1">'09.21 General Ledger'!#REF!</definedName>
    <definedName name="QB_ROW_760260" localSheetId="3" hidden="1">'09.21 Balance Sheet'!#REF!</definedName>
    <definedName name="QB_ROW_760260_1" localSheetId="3" hidden="1">'09.21 Balance Sheet'!$G$41</definedName>
    <definedName name="QB_ROW_760330" localSheetId="6" hidden="1">'09.21 General Ledger'!#REF!</definedName>
    <definedName name="QB_ROW_760330_1" localSheetId="6" hidden="1">'09.21 General Ledger'!#REF!</definedName>
    <definedName name="QB_ROW_760330_2" localSheetId="6" hidden="1">'09.21 General Ledger'!#REF!</definedName>
    <definedName name="QB_ROW_762030" localSheetId="6" hidden="1">'09.21 General Ledger'!#REF!</definedName>
    <definedName name="QB_ROW_762030_1" localSheetId="6" hidden="1">'09.21 General Ledger'!#REF!</definedName>
    <definedName name="QB_ROW_762030_2" localSheetId="6" hidden="1">'09.21 General Ledger'!#REF!</definedName>
    <definedName name="QB_ROW_762260" localSheetId="3" hidden="1">'09.21 Balance Sheet'!$G$31</definedName>
    <definedName name="QB_ROW_762260_1" localSheetId="3" hidden="1">'09.21 Balance Sheet'!#REF!</definedName>
    <definedName name="QB_ROW_762330" localSheetId="6" hidden="1">'09.21 General Ledger'!#REF!</definedName>
    <definedName name="QB_ROW_762330_1" localSheetId="6" hidden="1">'09.21 General Ledger'!#REF!</definedName>
    <definedName name="QB_ROW_762330_2" localSheetId="6" hidden="1">'09.21 General Ledger'!#REF!</definedName>
    <definedName name="QB_ROW_763030" localSheetId="6" hidden="1">'09.21 General Ledger'!#REF!</definedName>
    <definedName name="QB_ROW_763030_1" localSheetId="6" hidden="1">'09.21 General Ledger'!#REF!</definedName>
    <definedName name="QB_ROW_763040" localSheetId="6" hidden="1">'09.21 General Ledger'!#REF!</definedName>
    <definedName name="QB_ROW_763040_1" localSheetId="6" hidden="1">'09.21 General Ledger'!#REF!</definedName>
    <definedName name="QB_ROW_763040_2" localSheetId="6" hidden="1">'09.21 General Ledger'!#REF!</definedName>
    <definedName name="QB_ROW_763060" localSheetId="3" hidden="1">'09.21 Balance Sheet'!#REF!</definedName>
    <definedName name="QB_ROW_763060_1" localSheetId="3" hidden="1">'09.21 Balance Sheet'!$G$26</definedName>
    <definedName name="QB_ROW_763270" localSheetId="3" hidden="1">'09.21 Balance Sheet'!#REF!</definedName>
    <definedName name="QB_ROW_763270_1" localSheetId="3" hidden="1">'09.21 Balance Sheet'!$H$29</definedName>
    <definedName name="QB_ROW_763330" localSheetId="6" hidden="1">'09.21 General Ledger'!#REF!</definedName>
    <definedName name="QB_ROW_763330_1" localSheetId="6" hidden="1">'09.21 General Ledger'!#REF!</definedName>
    <definedName name="QB_ROW_763330_2" localSheetId="6" hidden="1">'09.21 General Ledger'!#REF!</definedName>
    <definedName name="QB_ROW_763340" localSheetId="6" hidden="1">'09.21 General Ledger'!#REF!</definedName>
    <definedName name="QB_ROW_763340_1" localSheetId="6" hidden="1">'09.21 General Ledger'!#REF!</definedName>
    <definedName name="QB_ROW_763340_2" localSheetId="6" hidden="1">'09.21 General Ledger'!#REF!</definedName>
    <definedName name="QB_ROW_763360" localSheetId="3" hidden="1">'09.21 Balance Sheet'!$G$25</definedName>
    <definedName name="QB_ROW_763360_1" localSheetId="3" hidden="1">'09.21 Balance Sheet'!$G$30</definedName>
    <definedName name="QB_ROW_764030" localSheetId="6" hidden="1">'09.21 General Ledger'!#REF!</definedName>
    <definedName name="QB_ROW_764030_1" localSheetId="6" hidden="1">'09.21 General Ledger'!#REF!</definedName>
    <definedName name="QB_ROW_764030_2" localSheetId="6" hidden="1">'09.21 General Ledger'!#REF!</definedName>
    <definedName name="QB_ROW_764260" localSheetId="3" hidden="1">'09.21 Balance Sheet'!$G$27</definedName>
    <definedName name="QB_ROW_764260_1" localSheetId="3" hidden="1">'09.21 Balance Sheet'!$G$32</definedName>
    <definedName name="QB_ROW_764330" localSheetId="6" hidden="1">'09.21 General Ledger'!#REF!</definedName>
    <definedName name="QB_ROW_764330_1" localSheetId="6" hidden="1">'09.21 General Ledger'!#REF!</definedName>
    <definedName name="QB_ROW_764330_2" localSheetId="6" hidden="1">'09.21 General Ledger'!#REF!</definedName>
    <definedName name="QB_ROW_769030" localSheetId="6" hidden="1">'09.21 General Ledger'!#REF!</definedName>
    <definedName name="QB_ROW_769030_1" localSheetId="6" hidden="1">'09.21 General Ledger'!#REF!</definedName>
    <definedName name="QB_ROW_769030_2" localSheetId="6" hidden="1">'09.21 General Ledger'!#REF!</definedName>
    <definedName name="QB_ROW_769260" localSheetId="3" hidden="1">'09.21 Balance Sheet'!$G$35</definedName>
    <definedName name="QB_ROW_769260_1" localSheetId="3" hidden="1">'09.21 Balance Sheet'!$G$39</definedName>
    <definedName name="QB_ROW_769330" localSheetId="6" hidden="1">'09.21 General Ledger'!#REF!</definedName>
    <definedName name="QB_ROW_769330_1" localSheetId="6" hidden="1">'09.21 General Ledger'!#REF!</definedName>
    <definedName name="QB_ROW_769330_2" localSheetId="6" hidden="1">'09.21 General Ledger'!#REF!</definedName>
    <definedName name="QB_ROW_770030" localSheetId="6" hidden="1">'09.21 General Ledger'!#REF!</definedName>
    <definedName name="QB_ROW_770030_1" localSheetId="6" hidden="1">'09.21 General Ledger'!#REF!</definedName>
    <definedName name="QB_ROW_770030_2" localSheetId="6" hidden="1">'09.21 General Ledger'!#REF!</definedName>
    <definedName name="QB_ROW_770240" localSheetId="5" hidden="1">'09.21 Statement of Cash Flow'!$E$6</definedName>
    <definedName name="QB_ROW_770240_1" localSheetId="5" hidden="1">'09.21 Statement of Cash Flow'!#REF!</definedName>
    <definedName name="QB_ROW_770260" localSheetId="3" hidden="1">'09.21 Balance Sheet'!$G$38</definedName>
    <definedName name="QB_ROW_770260_1" localSheetId="3" hidden="1">'09.21 Balance Sheet'!#REF!</definedName>
    <definedName name="QB_ROW_770330" localSheetId="6" hidden="1">'09.21 General Ledger'!#REF!</definedName>
    <definedName name="QB_ROW_770330_1" localSheetId="6" hidden="1">'09.21 General Ledger'!#REF!</definedName>
    <definedName name="QB_ROW_770330_2" localSheetId="6" hidden="1">'09.21 General Ledger'!#REF!</definedName>
    <definedName name="QB_ROW_771030" localSheetId="6" hidden="1">'09.21 General Ledger'!#REF!</definedName>
    <definedName name="QB_ROW_771030_1" localSheetId="6" hidden="1">'09.21 General Ledger'!#REF!</definedName>
    <definedName name="QB_ROW_771030_2" localSheetId="6" hidden="1">'09.21 General Ledger'!#REF!</definedName>
    <definedName name="QB_ROW_771240" localSheetId="5" hidden="1">'09.21 Statement of Cash Flow'!$E$8</definedName>
    <definedName name="QB_ROW_771240_1" localSheetId="5" hidden="1">'09.21 Statement of Cash Flow'!#REF!</definedName>
    <definedName name="QB_ROW_771260" localSheetId="3" hidden="1">'09.21 Balance Sheet'!$G$41</definedName>
    <definedName name="QB_ROW_771260_1" localSheetId="3" hidden="1">'09.21 Balance Sheet'!$G$44</definedName>
    <definedName name="QB_ROW_771330" localSheetId="6" hidden="1">'09.21 General Ledger'!#REF!</definedName>
    <definedName name="QB_ROW_771330_1" localSheetId="6" hidden="1">'09.21 General Ledger'!#REF!</definedName>
    <definedName name="QB_ROW_771330_2" localSheetId="6" hidden="1">'09.21 General Ledger'!#REF!</definedName>
    <definedName name="QB_ROW_772030" localSheetId="6" hidden="1">'09.21 General Ledger'!#REF!</definedName>
    <definedName name="QB_ROW_772030_1" localSheetId="6" hidden="1">'09.21 General Ledger'!#REF!</definedName>
    <definedName name="QB_ROW_772030_2" localSheetId="6" hidden="1">'09.21 General Ledger'!#REF!</definedName>
    <definedName name="QB_ROW_772040" localSheetId="6" hidden="1">'09.21 General Ledger'!#REF!</definedName>
    <definedName name="QB_ROW_772040_1" localSheetId="6" hidden="1">'09.21 General Ledger'!#REF!</definedName>
    <definedName name="QB_ROW_772040_2" localSheetId="6" hidden="1">'09.21 General Ledger'!#REF!</definedName>
    <definedName name="QB_ROW_772060" localSheetId="3" hidden="1">'09.21 Balance Sheet'!#REF!</definedName>
    <definedName name="QB_ROW_772060_1" localSheetId="3" hidden="1">'09.21 Balance Sheet'!$G$46</definedName>
    <definedName name="QB_ROW_772270" localSheetId="3" hidden="1">'09.21 Balance Sheet'!$H$45</definedName>
    <definedName name="QB_ROW_772270_1" localSheetId="3" hidden="1">'09.21 Balance Sheet'!$H$49</definedName>
    <definedName name="QB_ROW_772330" localSheetId="6" hidden="1">'09.21 General Ledger'!#REF!</definedName>
    <definedName name="QB_ROW_772330_1" localSheetId="6" hidden="1">'09.21 General Ledger'!#REF!</definedName>
    <definedName name="QB_ROW_772330_2" localSheetId="6" hidden="1">'09.21 General Ledger'!#REF!</definedName>
    <definedName name="QB_ROW_772340" localSheetId="6" hidden="1">'09.21 General Ledger'!#REF!</definedName>
    <definedName name="QB_ROW_772340_1" localSheetId="6" hidden="1">'09.21 General Ledger'!#REF!</definedName>
    <definedName name="QB_ROW_772340_2" localSheetId="6" hidden="1">'09.21 General Ledger'!#REF!</definedName>
    <definedName name="QB_ROW_772360" localSheetId="3" hidden="1">'09.21 Balance Sheet'!$G$46</definedName>
    <definedName name="QB_ROW_772360_1" localSheetId="3" hidden="1">'09.21 Balance Sheet'!$G$50</definedName>
    <definedName name="QB_ROW_773030" localSheetId="6" hidden="1">'09.21 General Ledger'!#REF!</definedName>
    <definedName name="QB_ROW_773030_1" localSheetId="6" hidden="1">'09.21 General Ledger'!#REF!</definedName>
    <definedName name="QB_ROW_773030_2" localSheetId="6" hidden="1">'09.21 General Ledger'!#REF!</definedName>
    <definedName name="QB_ROW_773240" localSheetId="5" hidden="1">'09.21 Statement of Cash Flow'!#REF!</definedName>
    <definedName name="QB_ROW_773240_1" localSheetId="5" hidden="1">'09.21 Statement of Cash Flow'!$E$10</definedName>
    <definedName name="QB_ROW_773260" localSheetId="3" hidden="1">'09.21 Balance Sheet'!$G$48</definedName>
    <definedName name="QB_ROW_773260_1" localSheetId="3" hidden="1">'09.21 Balance Sheet'!#REF!</definedName>
    <definedName name="QB_ROW_773330" localSheetId="6" hidden="1">'09.21 General Ledger'!#REF!</definedName>
    <definedName name="QB_ROW_773330_1" localSheetId="6" hidden="1">'09.21 General Ledger'!#REF!</definedName>
    <definedName name="QB_ROW_773330_2" localSheetId="6" hidden="1">'09.21 General Ledger'!#REF!</definedName>
    <definedName name="QB_ROW_777010" localSheetId="6" hidden="1">'09.21 General Ledger'!#REF!</definedName>
    <definedName name="QB_ROW_777010_1" localSheetId="6" hidden="1">'09.21 General Ledger'!#REF!</definedName>
    <definedName name="QB_ROW_777030" localSheetId="3" hidden="1">'09.21 Balance Sheet'!$D$8</definedName>
    <definedName name="QB_ROW_777310" localSheetId="6" hidden="1">'09.21 General Ledger'!#REF!</definedName>
    <definedName name="QB_ROW_777310_1" localSheetId="6" hidden="1">'09.21 General Ledger'!#REF!</definedName>
    <definedName name="QB_ROW_777310_2" localSheetId="6" hidden="1">'09.21 General Ledger'!#REF!</definedName>
    <definedName name="QB_ROW_777330" localSheetId="3" hidden="1">'09.21 Balance Sheet'!$D$10</definedName>
    <definedName name="QB_ROW_778020" localSheetId="6" hidden="1">'09.21 General Ledger'!$C$139</definedName>
    <definedName name="QB_ROW_778020_1" localSheetId="6" hidden="1">'09.21 General Ledger'!$C$145</definedName>
    <definedName name="QB_ROW_778020_2" localSheetId="6" hidden="1">'09.21 General Ledger'!$C$146</definedName>
    <definedName name="QB_ROW_778240" localSheetId="1" hidden="1">'09.21 P&amp;L Expanded'!$E$32</definedName>
    <definedName name="QB_ROW_778240" localSheetId="13" hidden="1">'16-17 P&amp;L by Month'!$E$27</definedName>
    <definedName name="QB_ROW_778240" localSheetId="12" hidden="1">'17-18 P&amp;L by Month'!$E$26</definedName>
    <definedName name="QB_ROW_778240" localSheetId="11" hidden="1">'18-19 P&amp;L by Month'!$E$27</definedName>
    <definedName name="QB_ROW_778240" localSheetId="10" hidden="1">'19-20 P&amp;L by Month'!$E$30</definedName>
    <definedName name="QB_ROW_778240" localSheetId="9" hidden="1">'20-21 Budget by Month'!$E$24</definedName>
    <definedName name="QB_ROW_778240_1" localSheetId="1" hidden="1">'09.21 P&amp;L Expanded'!$E$30</definedName>
    <definedName name="QB_ROW_778240_1" localSheetId="13" hidden="1">'16-17 P&amp;L by Month'!$E$28</definedName>
    <definedName name="QB_ROW_778240_1" localSheetId="12" hidden="1">'17-18 P&amp;L by Month'!$E$24</definedName>
    <definedName name="QB_ROW_778240_1" localSheetId="11" hidden="1">'18-19 P&amp;L by Month'!$E$25</definedName>
    <definedName name="QB_ROW_778240_1" localSheetId="10" hidden="1">'19-20 P&amp;L by Month'!$E$28</definedName>
    <definedName name="QB_ROW_778240_1" localSheetId="9" hidden="1">'20-21 Budget by Month'!$E$30</definedName>
    <definedName name="QB_ROW_778320" localSheetId="6" hidden="1">'09.21 General Ledger'!$C$141</definedName>
    <definedName name="QB_ROW_778320_1" localSheetId="6" hidden="1">'09.21 General Ledger'!$C$147</definedName>
    <definedName name="QB_ROW_778320_2" localSheetId="6" hidden="1">'09.21 General Ledger'!$C$148</definedName>
    <definedName name="QB_ROW_779240" localSheetId="13" hidden="1">'16-17 P&amp;L by Month'!$E$28</definedName>
    <definedName name="QB_ROW_779240" localSheetId="9" hidden="1">'20-21 Budget by Month'!$E$31</definedName>
    <definedName name="QB_ROW_779240_1" localSheetId="13" hidden="1">'16-17 P&amp;L by Month'!$E$29</definedName>
    <definedName name="QB_ROW_78030" localSheetId="6" hidden="1">'09.21 General Ledger'!$D$266</definedName>
    <definedName name="QB_ROW_78030_1" localSheetId="6" hidden="1">'09.21 General Ledger'!$D$271</definedName>
    <definedName name="QB_ROW_78030_2" localSheetId="6" hidden="1">'09.21 General Ledger'!$D$301</definedName>
    <definedName name="QB_ROW_781020" localSheetId="6" hidden="1">'09.21 General Ledger'!$C$145</definedName>
    <definedName name="QB_ROW_781020_1" localSheetId="6" hidden="1">'09.21 General Ledger'!$C$151</definedName>
    <definedName name="QB_ROW_781020_2" localSheetId="6" hidden="1">'09.21 General Ledger'!$C$153</definedName>
    <definedName name="QB_ROW_781240" localSheetId="1" hidden="1">'09.21 P&amp;L Expanded'!$E$34</definedName>
    <definedName name="QB_ROW_781240" localSheetId="13" hidden="1">'16-17 P&amp;L by Month'!$E$29</definedName>
    <definedName name="QB_ROW_781240" localSheetId="12" hidden="1">'17-18 P&amp;L by Month'!$E$28</definedName>
    <definedName name="QB_ROW_781240" localSheetId="11" hidden="1">'18-19 P&amp;L by Month'!$E$29</definedName>
    <definedName name="QB_ROW_781240" localSheetId="10" hidden="1">'19-20 P&amp;L by Month'!$E$32</definedName>
    <definedName name="QB_ROW_781240" localSheetId="9" hidden="1">'20-21 Budget by Month'!$E$33</definedName>
    <definedName name="QB_ROW_781240_1" localSheetId="1" hidden="1">'09.21 P&amp;L Expanded'!$E$32</definedName>
    <definedName name="QB_ROW_781240_1" localSheetId="13" hidden="1">'16-17 P&amp;L by Month'!$E$30</definedName>
    <definedName name="QB_ROW_781240_1" localSheetId="12" hidden="1">'17-18 P&amp;L by Month'!$E$26</definedName>
    <definedName name="QB_ROW_781240_1" localSheetId="11" hidden="1">'18-19 P&amp;L by Month'!$E$27</definedName>
    <definedName name="QB_ROW_781240_1" localSheetId="10" hidden="1">'19-20 P&amp;L by Month'!$E$30</definedName>
    <definedName name="QB_ROW_781240_2" localSheetId="13" hidden="1">'16-17 P&amp;L by Month'!$E$31</definedName>
    <definedName name="QB_ROW_781320" localSheetId="6" hidden="1">'09.21 General Ledger'!$C$148</definedName>
    <definedName name="QB_ROW_781320_1" localSheetId="6" hidden="1">'09.21 General Ledger'!$C$154</definedName>
    <definedName name="QB_ROW_78250" localSheetId="1" hidden="1">'09.21 P&amp;L Expanded'!$F$120</definedName>
    <definedName name="QB_ROW_78250" localSheetId="13" hidden="1">'16-17 P&amp;L by Month'!$F$87</definedName>
    <definedName name="QB_ROW_78250" localSheetId="12" hidden="1">'17-18 P&amp;L by Month'!$F$94</definedName>
    <definedName name="QB_ROW_78250" localSheetId="11" hidden="1">'18-19 P&amp;L by Month'!$F$98</definedName>
    <definedName name="QB_ROW_78250" localSheetId="10" hidden="1">'19-20 P&amp;L by Month'!$F$104</definedName>
    <definedName name="QB_ROW_78250" localSheetId="9" hidden="1">'20-21 Budget by Month'!$F$104</definedName>
    <definedName name="QB_ROW_78250_1" localSheetId="1" hidden="1">'09.21 P&amp;L Expanded'!$F$114</definedName>
    <definedName name="QB_ROW_78250_1" localSheetId="13" hidden="1">'16-17 P&amp;L by Month'!$F$91</definedName>
    <definedName name="QB_ROW_78250_1" localSheetId="12" hidden="1">'17-18 P&amp;L by Month'!$F$88</definedName>
    <definedName name="QB_ROW_78250_1" localSheetId="11" hidden="1">'18-19 P&amp;L by Month'!$F$92</definedName>
    <definedName name="QB_ROW_78250_1" localSheetId="10" hidden="1">'19-20 P&amp;L by Month'!$F$98</definedName>
    <definedName name="QB_ROW_78250_1" localSheetId="9" hidden="1">'20-21 Budget by Month'!$F$113</definedName>
    <definedName name="QB_ROW_78250_2" localSheetId="13" hidden="1">'16-17 P&amp;L by Month'!$F$97</definedName>
    <definedName name="QB_ROW_78250_3" localSheetId="13" hidden="1">'16-17 P&amp;L by Month'!$F$99</definedName>
    <definedName name="QB_ROW_78250_4" localSheetId="13" hidden="1">'16-17 P&amp;L by Month'!$F$100</definedName>
    <definedName name="QB_ROW_78250_5" localSheetId="13" hidden="1">'16-17 P&amp;L by Month'!$F$101</definedName>
    <definedName name="QB_ROW_78330" localSheetId="6" hidden="1">'09.21 General Ledger'!$D$268</definedName>
    <definedName name="QB_ROW_78330_1" localSheetId="6" hidden="1">'09.21 General Ledger'!$D$273</definedName>
    <definedName name="QB_ROW_78330_2" localSheetId="6" hidden="1">'09.21 General Ledger'!$D$303</definedName>
    <definedName name="QB_ROW_789010" localSheetId="6" hidden="1">'09.21 General Ledger'!$B$377</definedName>
    <definedName name="QB_ROW_789010_1" localSheetId="6" hidden="1">'09.21 General Ledger'!#REF!</definedName>
    <definedName name="QB_ROW_789010_2" localSheetId="6" hidden="1">'09.21 General Ledger'!#REF!</definedName>
    <definedName name="QB_ROW_789230" localSheetId="1" hidden="1">'09.21 P&amp;L Expanded'!#REF!</definedName>
    <definedName name="QB_ROW_789230" localSheetId="13" hidden="1">'16-17 P&amp;L by Month'!$D$136</definedName>
    <definedName name="QB_ROW_789230" localSheetId="12" hidden="1">'17-18 P&amp;L by Month'!$D$135</definedName>
    <definedName name="QB_ROW_789230" localSheetId="11" hidden="1">'18-19 P&amp;L by Month'!#REF!</definedName>
    <definedName name="QB_ROW_789230" localSheetId="10" hidden="1">'19-20 P&amp;L by Month'!#REF!</definedName>
    <definedName name="QB_ROW_789230" localSheetId="9" hidden="1">'20-21 Budget by Month'!$D$156</definedName>
    <definedName name="QB_ROW_789230" localSheetId="0" hidden="1">Tracking!#REF!</definedName>
    <definedName name="QB_ROW_789230_1" localSheetId="1" hidden="1">'09.21 P&amp;L Expanded'!#REF!</definedName>
    <definedName name="QB_ROW_789230_1" localSheetId="13" hidden="1">'16-17 P&amp;L by Month'!$D$141</definedName>
    <definedName name="QB_ROW_789230_1" localSheetId="12" hidden="1">'17-18 P&amp;L by Month'!$D$131</definedName>
    <definedName name="QB_ROW_789230_1" localSheetId="11" hidden="1">'18-19 P&amp;L by Month'!#REF!</definedName>
    <definedName name="QB_ROW_789230_1" localSheetId="10" hidden="1">'19-20 P&amp;L by Month'!#REF!</definedName>
    <definedName name="QB_ROW_789230_1" localSheetId="9" hidden="1">'20-21 Budget by Month'!$D$166</definedName>
    <definedName name="QB_ROW_789230_2" localSheetId="13" hidden="1">'16-17 P&amp;L by Month'!$D$147</definedName>
    <definedName name="QB_ROW_789230_3" localSheetId="13" hidden="1">'16-17 P&amp;L by Month'!$D$149</definedName>
    <definedName name="QB_ROW_789230_4" localSheetId="13" hidden="1">'16-17 P&amp;L by Month'!$D$150</definedName>
    <definedName name="QB_ROW_789230_5" localSheetId="13" hidden="1">'16-17 P&amp;L by Month'!$D$151</definedName>
    <definedName name="QB_ROW_789310" localSheetId="6" hidden="1">'09.21 General Ledger'!$B$379</definedName>
    <definedName name="QB_ROW_789310_1" localSheetId="6" hidden="1">'09.21 General Ledger'!#REF!</definedName>
    <definedName name="QB_ROW_789310_2" localSheetId="6" hidden="1">'09.21 General Ledger'!#REF!</definedName>
    <definedName name="QB_ROW_790010" localSheetId="6" hidden="1">'09.21 General Ledger'!#REF!</definedName>
    <definedName name="QB_ROW_790010_1" localSheetId="6" hidden="1">'09.21 General Ledger'!#REF!</definedName>
    <definedName name="QB_ROW_790010_2" localSheetId="6" hidden="1">'09.21 General Ledger'!#REF!</definedName>
    <definedName name="QB_ROW_79020" localSheetId="6" hidden="1">'09.21 General Ledger'!$C$323</definedName>
    <definedName name="QB_ROW_79020_1" localSheetId="6" hidden="1">'09.21 General Ledger'!$C$328</definedName>
    <definedName name="QB_ROW_79020_2" localSheetId="6" hidden="1">'09.21 General Ledger'!#REF!</definedName>
    <definedName name="QB_ROW_790230" localSheetId="1" hidden="1">'09.21 P&amp;L Expanded'!#REF!</definedName>
    <definedName name="QB_ROW_790230" localSheetId="13" hidden="1">'16-17 P&amp;L by Month'!$D$137</definedName>
    <definedName name="QB_ROW_790230" localSheetId="12" hidden="1">'17-18 P&amp;L by Month'!$D$141</definedName>
    <definedName name="QB_ROW_790230" localSheetId="11" hidden="1">'18-19 P&amp;L by Month'!#REF!</definedName>
    <definedName name="QB_ROW_790230" localSheetId="10" hidden="1">'19-20 P&amp;L by Month'!#REF!</definedName>
    <definedName name="QB_ROW_790230" localSheetId="9" hidden="1">'20-21 Budget by Month'!$D$157</definedName>
    <definedName name="QB_ROW_790230" localSheetId="0" hidden="1">Tracking!#REF!</definedName>
    <definedName name="QB_ROW_790230_1" localSheetId="1" hidden="1">'09.21 P&amp;L Expanded'!#REF!</definedName>
    <definedName name="QB_ROW_790230_1" localSheetId="13" hidden="1">'16-17 P&amp;L by Month'!$D$142</definedName>
    <definedName name="QB_ROW_790230_1" localSheetId="12" hidden="1">'17-18 P&amp;L by Month'!$D$137</definedName>
    <definedName name="QB_ROW_790230_1" localSheetId="11" hidden="1">'18-19 P&amp;L by Month'!#REF!</definedName>
    <definedName name="QB_ROW_790230_1" localSheetId="10" hidden="1">'19-20 P&amp;L by Month'!#REF!</definedName>
    <definedName name="QB_ROW_790230_1" localSheetId="9" hidden="1">'20-21 Budget by Month'!$D$167</definedName>
    <definedName name="QB_ROW_790230_2" localSheetId="13" hidden="1">'16-17 P&amp;L by Month'!$D$148</definedName>
    <definedName name="QB_ROW_790230_3" localSheetId="13" hidden="1">'16-17 P&amp;L by Month'!$D$150</definedName>
    <definedName name="QB_ROW_790230_4" localSheetId="13" hidden="1">'16-17 P&amp;L by Month'!$D$151</definedName>
    <definedName name="QB_ROW_790230_5" localSheetId="13" hidden="1">'16-17 P&amp;L by Month'!$D$152</definedName>
    <definedName name="QB_ROW_790310" localSheetId="6" hidden="1">'09.21 General Ledger'!#REF!</definedName>
    <definedName name="QB_ROW_790310_1" localSheetId="6" hidden="1">'09.21 General Ledger'!#REF!</definedName>
    <definedName name="QB_ROW_790310_2" localSheetId="6" hidden="1">'09.21 General Ledger'!#REF!</definedName>
    <definedName name="QB_ROW_791030" localSheetId="6" hidden="1">'09.21 General Ledger'!$D$225</definedName>
    <definedName name="QB_ROW_791030_1" localSheetId="6" hidden="1">'09.21 General Ledger'!$D$230</definedName>
    <definedName name="QB_ROW_791030_2" localSheetId="6" hidden="1">'09.21 General Ledger'!$D$253</definedName>
    <definedName name="QB_ROW_791250" localSheetId="1" hidden="1">'09.21 P&amp;L Expanded'!$F$83</definedName>
    <definedName name="QB_ROW_791250" localSheetId="12" hidden="1">'17-18 P&amp;L by Month'!$F$60</definedName>
    <definedName name="QB_ROW_791250" localSheetId="11" hidden="1">'18-19 P&amp;L by Month'!$F$62</definedName>
    <definedName name="QB_ROW_791250" localSheetId="10" hidden="1">'19-20 P&amp;L by Month'!$F$66</definedName>
    <definedName name="QB_ROW_791250" localSheetId="9" hidden="1">'20-21 Budget by Month'!$F$67</definedName>
    <definedName name="QB_ROW_791250_1" localSheetId="1" hidden="1">'09.21 P&amp;L Expanded'!$F$81</definedName>
    <definedName name="QB_ROW_791250_1" localSheetId="12" hidden="1">'17-18 P&amp;L by Month'!$F$58</definedName>
    <definedName name="QB_ROW_791250_1" localSheetId="11" hidden="1">'18-19 P&amp;L by Month'!$F$60</definedName>
    <definedName name="QB_ROW_791250_1" localSheetId="10" hidden="1">'19-20 P&amp;L by Month'!$F$64</definedName>
    <definedName name="QB_ROW_791250_1" localSheetId="9" hidden="1">'20-21 Budget by Month'!$F$76</definedName>
    <definedName name="QB_ROW_791330" localSheetId="6" hidden="1">'09.21 General Ledger'!$D$226</definedName>
    <definedName name="QB_ROW_791330_1" localSheetId="6" hidden="1">'09.21 General Ledger'!$D$231</definedName>
    <definedName name="QB_ROW_791330_2" localSheetId="6" hidden="1">'09.21 General Ledger'!$D$254</definedName>
    <definedName name="QB_ROW_79240" localSheetId="1" hidden="1">'09.21 P&amp;L Expanded'!#REF!</definedName>
    <definedName name="QB_ROW_79240" localSheetId="13" hidden="1">'16-17 P&amp;L by Month'!$E$95</definedName>
    <definedName name="QB_ROW_79240" localSheetId="12" hidden="1">'17-18 P&amp;L by Month'!$E$102</definedName>
    <definedName name="QB_ROW_79240" localSheetId="11" hidden="1">'18-19 P&amp;L by Month'!#REF!</definedName>
    <definedName name="QB_ROW_79240" localSheetId="10" hidden="1">'19-20 P&amp;L by Month'!#REF!</definedName>
    <definedName name="QB_ROW_79240" localSheetId="9" hidden="1">'20-21 Budget by Month'!$E$112</definedName>
    <definedName name="QB_ROW_79240_1" localSheetId="1" hidden="1">'09.21 P&amp;L Expanded'!#REF!</definedName>
    <definedName name="QB_ROW_79240_1" localSheetId="13" hidden="1">'16-17 P&amp;L by Month'!$E$99</definedName>
    <definedName name="QB_ROW_79240_1" localSheetId="12" hidden="1">'17-18 P&amp;L by Month'!$E$96</definedName>
    <definedName name="QB_ROW_79240_1" localSheetId="11" hidden="1">'18-19 P&amp;L by Month'!$E$100</definedName>
    <definedName name="QB_ROW_79240_1" localSheetId="10" hidden="1">'19-20 P&amp;L by Month'!$E$106</definedName>
    <definedName name="QB_ROW_79240_1" localSheetId="9" hidden="1">'20-21 Budget by Month'!$E$121</definedName>
    <definedName name="QB_ROW_79240_2" localSheetId="13" hidden="1">'16-17 P&amp;L by Month'!$E$105</definedName>
    <definedName name="QB_ROW_79240_3" localSheetId="13" hidden="1">'16-17 P&amp;L by Month'!$E$107</definedName>
    <definedName name="QB_ROW_79240_4" localSheetId="13" hidden="1">'16-17 P&amp;L by Month'!$E$108</definedName>
    <definedName name="QB_ROW_79240_5" localSheetId="13" hidden="1">'16-17 P&amp;L by Month'!$E$109</definedName>
    <definedName name="QB_ROW_79320" localSheetId="6" hidden="1">'09.21 General Ledger'!$C$325</definedName>
    <definedName name="QB_ROW_79320_1" localSheetId="6" hidden="1">'09.21 General Ledger'!$C$330</definedName>
    <definedName name="QB_ROW_79320_2" localSheetId="6" hidden="1">'09.21 General Ledger'!#REF!</definedName>
    <definedName name="QB_ROW_795020" localSheetId="6" hidden="1">'09.21 General Ledger'!#REF!</definedName>
    <definedName name="QB_ROW_795020_1" localSheetId="6" hidden="1">'09.21 General Ledger'!#REF!</definedName>
    <definedName name="QB_ROW_795020_2" localSheetId="6" hidden="1">'09.21 General Ledger'!#REF!</definedName>
    <definedName name="QB_ROW_795250" localSheetId="3" hidden="1">'09.21 Balance Sheet'!#REF!</definedName>
    <definedName name="QB_ROW_795250_1" localSheetId="3" hidden="1">'09.21 Balance Sheet'!#REF!</definedName>
    <definedName name="QB_ROW_795320" localSheetId="6" hidden="1">'09.21 General Ledger'!#REF!</definedName>
    <definedName name="QB_ROW_795320_1" localSheetId="6" hidden="1">'09.21 General Ledger'!#REF!</definedName>
    <definedName name="QB_ROW_795320_2" localSheetId="6" hidden="1">'09.21 General Ledger'!$C$15</definedName>
    <definedName name="QB_ROW_80020" localSheetId="6" hidden="1">'09.21 General Ledger'!$C$234</definedName>
    <definedName name="QB_ROW_80020_1" localSheetId="6" hidden="1">'09.21 General Ledger'!$C$239</definedName>
    <definedName name="QB_ROW_80020_2" localSheetId="6" hidden="1">'09.21 General Ledger'!#REF!</definedName>
    <definedName name="QB_ROW_80040" localSheetId="1" hidden="1">'09.21 P&amp;L Expanded'!$E$92</definedName>
    <definedName name="QB_ROW_80040" localSheetId="13" hidden="1">'16-17 P&amp;L by Month'!$E$59</definedName>
    <definedName name="QB_ROW_80040" localSheetId="12" hidden="1">'17-18 P&amp;L by Month'!$E$66</definedName>
    <definedName name="QB_ROW_80040" localSheetId="11" hidden="1">'18-19 P&amp;L by Month'!$E$68</definedName>
    <definedName name="QB_ROW_80040" localSheetId="10" hidden="1">'19-20 P&amp;L by Month'!$E$74</definedName>
    <definedName name="QB_ROW_80040" localSheetId="9" hidden="1">'20-21 Budget by Month'!$E$76</definedName>
    <definedName name="QB_ROW_80040_1" localSheetId="1" hidden="1">'09.21 P&amp;L Expanded'!$E$90</definedName>
    <definedName name="QB_ROW_80040_1" localSheetId="13" hidden="1">'16-17 P&amp;L by Month'!$E$62</definedName>
    <definedName name="QB_ROW_80040_1" localSheetId="12" hidden="1">'17-18 P&amp;L by Month'!$E$64</definedName>
    <definedName name="QB_ROW_80040_1" localSheetId="11" hidden="1">'18-19 P&amp;L by Month'!$E$66</definedName>
    <definedName name="QB_ROW_80040_1" localSheetId="10" hidden="1">'19-20 P&amp;L by Month'!$E$72</definedName>
    <definedName name="QB_ROW_80040_1" localSheetId="9" hidden="1">'20-21 Budget by Month'!$E$85</definedName>
    <definedName name="QB_ROW_80040_2" localSheetId="13" hidden="1">'16-17 P&amp;L by Month'!$E$68</definedName>
    <definedName name="QB_ROW_80040_3" localSheetId="13" hidden="1">'16-17 P&amp;L by Month'!$E$69</definedName>
    <definedName name="QB_ROW_80040_4" localSheetId="13" hidden="1">'16-17 P&amp;L by Month'!$E$70</definedName>
    <definedName name="QB_ROW_80040_5" localSheetId="13" hidden="1">'16-17 P&amp;L by Month'!$E$71</definedName>
    <definedName name="QB_ROW_8011" localSheetId="3" hidden="1">'09.21 Balance Sheet'!$B$20</definedName>
    <definedName name="QB_ROW_8011_1" localSheetId="3" hidden="1">'09.21 Balance Sheet'!$B$23</definedName>
    <definedName name="QB_ROW_80320" localSheetId="6" hidden="1">'09.21 General Ledger'!$C$253</definedName>
    <definedName name="QB_ROW_80320_1" localSheetId="6" hidden="1">'09.21 General Ledger'!$C$258</definedName>
    <definedName name="QB_ROW_80320_2" localSheetId="6" hidden="1">'09.21 General Ledger'!#REF!</definedName>
    <definedName name="QB_ROW_80340" localSheetId="1" hidden="1">'09.21 P&amp;L Expanded'!$E$98</definedName>
    <definedName name="QB_ROW_80340" localSheetId="13" hidden="1">'16-17 P&amp;L by Month'!$E$67</definedName>
    <definedName name="QB_ROW_80340" localSheetId="12" hidden="1">'17-18 P&amp;L by Month'!$E$72</definedName>
    <definedName name="QB_ROW_80340" localSheetId="11" hidden="1">'18-19 P&amp;L by Month'!$E$76</definedName>
    <definedName name="QB_ROW_80340" localSheetId="10" hidden="1">'19-20 P&amp;L by Month'!$E$82</definedName>
    <definedName name="QB_ROW_80340" localSheetId="9" hidden="1">'20-21 Budget by Month'!$E$84</definedName>
    <definedName name="QB_ROW_80340_1" localSheetId="1" hidden="1">'09.21 P&amp;L Expanded'!$E$96</definedName>
    <definedName name="QB_ROW_80340_1" localSheetId="13" hidden="1">'16-17 P&amp;L by Month'!$E$70</definedName>
    <definedName name="QB_ROW_80340_1" localSheetId="12" hidden="1">'17-18 P&amp;L by Month'!$E$70</definedName>
    <definedName name="QB_ROW_80340_1" localSheetId="11" hidden="1">'18-19 P&amp;L by Month'!$E$74</definedName>
    <definedName name="QB_ROW_80340_1" localSheetId="10" hidden="1">'19-20 P&amp;L by Month'!$E$80</definedName>
    <definedName name="QB_ROW_80340_1" localSheetId="9" hidden="1">'20-21 Budget by Month'!$E$93</definedName>
    <definedName name="QB_ROW_80340_2" localSheetId="13" hidden="1">'16-17 P&amp;L by Month'!$E$76</definedName>
    <definedName name="QB_ROW_80340_3" localSheetId="13" hidden="1">'16-17 P&amp;L by Month'!$E$77</definedName>
    <definedName name="QB_ROW_80340_4" localSheetId="13" hidden="1">'16-17 P&amp;L by Month'!$E$78</definedName>
    <definedName name="QB_ROW_80340_5" localSheetId="13" hidden="1">'16-17 P&amp;L by Month'!$E$79</definedName>
    <definedName name="QB_ROW_804030" localSheetId="6" hidden="1">'09.21 General Ledger'!#REF!</definedName>
    <definedName name="QB_ROW_804030_1" localSheetId="6" hidden="1">'09.21 General Ledger'!#REF!</definedName>
    <definedName name="QB_ROW_804030_2" localSheetId="6" hidden="1">'09.21 General Ledger'!#REF!</definedName>
    <definedName name="QB_ROW_804240" localSheetId="5" hidden="1">'09.21 Statement of Cash Flow'!#REF!</definedName>
    <definedName name="QB_ROW_804240_1" localSheetId="5" hidden="1">'09.21 Statement of Cash Flow'!$E$9</definedName>
    <definedName name="QB_ROW_804260" localSheetId="3" hidden="1">'09.21 Balance Sheet'!$G$42</definedName>
    <definedName name="QB_ROW_804260_1" localSheetId="3" hidden="1">'09.21 Balance Sheet'!$G$45</definedName>
    <definedName name="QB_ROW_804330" localSheetId="6" hidden="1">'09.21 General Ledger'!#REF!</definedName>
    <definedName name="QB_ROW_804330_1" localSheetId="6" hidden="1">'09.21 General Ledger'!#REF!</definedName>
    <definedName name="QB_ROW_804330_2" localSheetId="6" hidden="1">'09.21 General Ledger'!#REF!</definedName>
    <definedName name="QB_ROW_805020" localSheetId="6" hidden="1">'09.21 General Ledger'!#REF!</definedName>
    <definedName name="QB_ROW_805020_1" localSheetId="6" hidden="1">'09.21 General Ledger'!#REF!</definedName>
    <definedName name="QB_ROW_805020_2" localSheetId="6" hidden="1">'09.21 General Ledger'!$C$16</definedName>
    <definedName name="QB_ROW_805320" localSheetId="6" hidden="1">'09.21 General Ledger'!$C$24</definedName>
    <definedName name="QB_ROW_805320_1" localSheetId="6" hidden="1">'09.21 General Ledger'!$C$26</definedName>
    <definedName name="QB_ROW_805320_2" localSheetId="6" hidden="1">'09.21 General Ledger'!$C$39</definedName>
    <definedName name="QB_ROW_806020" localSheetId="6" hidden="1">'09.21 General Ledger'!$C$335</definedName>
    <definedName name="QB_ROW_806020_1" localSheetId="6" hidden="1">'09.21 General Ledger'!$C$340</definedName>
    <definedName name="QB_ROW_806020_2" localSheetId="6" hidden="1">'09.21 General Ledger'!#REF!</definedName>
    <definedName name="QB_ROW_806240" localSheetId="1" hidden="1">'09.21 P&amp;L Expanded'!#REF!</definedName>
    <definedName name="QB_ROW_806240" localSheetId="13" hidden="1">'16-17 P&amp;L by Month'!$E$102</definedName>
    <definedName name="QB_ROW_806240" localSheetId="12" hidden="1">'17-18 P&amp;L by Month'!$E$107</definedName>
    <definedName name="QB_ROW_806240" localSheetId="11" hidden="1">'18-19 P&amp;L by Month'!#REF!</definedName>
    <definedName name="QB_ROW_806240" localSheetId="10" hidden="1">'19-20 P&amp;L by Month'!#REF!</definedName>
    <definedName name="QB_ROW_806240" localSheetId="9" hidden="1">'20-21 Budget by Month'!$E$122</definedName>
    <definedName name="QB_ROW_806240_1" localSheetId="1" hidden="1">'09.21 P&amp;L Expanded'!#REF!</definedName>
    <definedName name="QB_ROW_806240_1" localSheetId="13" hidden="1">'16-17 P&amp;L by Month'!$E$107</definedName>
    <definedName name="QB_ROW_806240_1" localSheetId="12" hidden="1">'17-18 P&amp;L by Month'!$E$102</definedName>
    <definedName name="QB_ROW_806240_1" localSheetId="11" hidden="1">'18-19 P&amp;L by Month'!#REF!</definedName>
    <definedName name="QB_ROW_806240_1" localSheetId="10" hidden="1">'19-20 P&amp;L by Month'!#REF!</definedName>
    <definedName name="QB_ROW_806240_1" localSheetId="9" hidden="1">'20-21 Budget by Month'!$E$132</definedName>
    <definedName name="QB_ROW_806240_2" localSheetId="13" hidden="1">'16-17 P&amp;L by Month'!$E$113</definedName>
    <definedName name="QB_ROW_806240_3" localSheetId="13" hidden="1">'16-17 P&amp;L by Month'!$E$115</definedName>
    <definedName name="QB_ROW_806240_4" localSheetId="13" hidden="1">'16-17 P&amp;L by Month'!$E$116</definedName>
    <definedName name="QB_ROW_806240_5" localSheetId="13" hidden="1">'16-17 P&amp;L by Month'!$E$117</definedName>
    <definedName name="QB_ROW_806320" localSheetId="6" hidden="1">'09.21 General Ledger'!$C$342</definedName>
    <definedName name="QB_ROW_806320_1" localSheetId="6" hidden="1">'09.21 General Ledger'!#REF!</definedName>
    <definedName name="QB_ROW_806320_2" localSheetId="6" hidden="1">'09.21 General Ledger'!#REF!</definedName>
    <definedName name="QB_ROW_81030" localSheetId="6" hidden="1">'09.21 General Ledger'!$D$249</definedName>
    <definedName name="QB_ROW_81030_1" localSheetId="6" hidden="1">'09.21 General Ledger'!$D$254</definedName>
    <definedName name="QB_ROW_81030_2" localSheetId="6" hidden="1">'09.21 General Ledger'!#REF!</definedName>
    <definedName name="QB_ROW_81250" localSheetId="1" hidden="1">'09.21 P&amp;L Expanded'!$F$97</definedName>
    <definedName name="QB_ROW_81250" localSheetId="13" hidden="1">'16-17 P&amp;L by Month'!$F$64</definedName>
    <definedName name="QB_ROW_81250" localSheetId="12" hidden="1">'17-18 P&amp;L by Month'!$F$71</definedName>
    <definedName name="QB_ROW_81250" localSheetId="11" hidden="1">'18-19 P&amp;L by Month'!$F$75</definedName>
    <definedName name="QB_ROW_81250" localSheetId="10" hidden="1">'19-20 P&amp;L by Month'!$F$81</definedName>
    <definedName name="QB_ROW_81250" localSheetId="9" hidden="1">'20-21 Budget by Month'!$F$81</definedName>
    <definedName name="QB_ROW_81250_1" localSheetId="1" hidden="1">'09.21 P&amp;L Expanded'!$F$95</definedName>
    <definedName name="QB_ROW_81250_1" localSheetId="13" hidden="1">'16-17 P&amp;L by Month'!$F$67</definedName>
    <definedName name="QB_ROW_81250_1" localSheetId="12" hidden="1">'17-18 P&amp;L by Month'!$F$69</definedName>
    <definedName name="QB_ROW_81250_1" localSheetId="11" hidden="1">'18-19 P&amp;L by Month'!$F$73</definedName>
    <definedName name="QB_ROW_81250_1" localSheetId="10" hidden="1">'19-20 P&amp;L by Month'!$F$79</definedName>
    <definedName name="QB_ROW_81250_1" localSheetId="9" hidden="1">'20-21 Budget by Month'!$F$90</definedName>
    <definedName name="QB_ROW_81250_2" localSheetId="13" hidden="1">'16-17 P&amp;L by Month'!$F$73</definedName>
    <definedName name="QB_ROW_81250_3" localSheetId="13" hidden="1">'16-17 P&amp;L by Month'!$F$74</definedName>
    <definedName name="QB_ROW_81250_4" localSheetId="13" hidden="1">'16-17 P&amp;L by Month'!$F$75</definedName>
    <definedName name="QB_ROW_81250_5" localSheetId="13" hidden="1">'16-17 P&amp;L by Month'!$F$76</definedName>
    <definedName name="QB_ROW_81330" localSheetId="6" hidden="1">'09.21 General Ledger'!$D$252</definedName>
    <definedName name="QB_ROW_81330_1" localSheetId="6" hidden="1">'09.21 General Ledger'!$D$257</definedName>
    <definedName name="QB_ROW_81330_2" localSheetId="6" hidden="1">'09.21 General Ledger'!#REF!</definedName>
    <definedName name="QB_ROW_814250" localSheetId="1" hidden="1">'09.21 P&amp;L Expanded'!$F$79</definedName>
    <definedName name="QB_ROW_814250" localSheetId="13" hidden="1">'16-17 P&amp;L by Month'!$F$61</definedName>
    <definedName name="QB_ROW_814250" localSheetId="9" hidden="1">'20-21 Budget by Month'!$F$63</definedName>
    <definedName name="QB_ROW_814250_1" localSheetId="1" hidden="1">'09.21 P&amp;L Expanded'!$F$77</definedName>
    <definedName name="QB_ROW_814250_1" localSheetId="13" hidden="1">'16-17 P&amp;L by Month'!$F$62</definedName>
    <definedName name="QB_ROW_814250_1" localSheetId="9" hidden="1">'20-21 Budget by Month'!$F$72</definedName>
    <definedName name="QB_ROW_814250_2" localSheetId="13" hidden="1">'16-17 P&amp;L by Month'!$F$63</definedName>
    <definedName name="QB_ROW_814250_3" localSheetId="13" hidden="1">'16-17 P&amp;L by Month'!$F$66</definedName>
    <definedName name="QB_ROW_815020" localSheetId="6" hidden="1">'09.21 General Ledger'!$C$254</definedName>
    <definedName name="QB_ROW_815020_1" localSheetId="6" hidden="1">'09.21 General Ledger'!$C$259</definedName>
    <definedName name="QB_ROW_815020_2" localSheetId="6" hidden="1">'09.21 General Ledger'!#REF!</definedName>
    <definedName name="QB_ROW_815040" localSheetId="1" hidden="1">'09.21 P&amp;L Expanded'!$E$99</definedName>
    <definedName name="QB_ROW_815040" localSheetId="13" hidden="1">'16-17 P&amp;L by Month'!$E$68</definedName>
    <definedName name="QB_ROW_815040" localSheetId="12" hidden="1">'17-18 P&amp;L by Month'!$E$73</definedName>
    <definedName name="QB_ROW_815040" localSheetId="11" hidden="1">'18-19 P&amp;L by Month'!$E$77</definedName>
    <definedName name="QB_ROW_815040" localSheetId="10" hidden="1">'19-20 P&amp;L by Month'!$E$83</definedName>
    <definedName name="QB_ROW_815040" localSheetId="9" hidden="1">'20-21 Budget by Month'!$E$85</definedName>
    <definedName name="QB_ROW_815040_1" localSheetId="1" hidden="1">'09.21 P&amp;L Expanded'!$E$97</definedName>
    <definedName name="QB_ROW_815040_1" localSheetId="13" hidden="1">'16-17 P&amp;L by Month'!$E$71</definedName>
    <definedName name="QB_ROW_815040_1" localSheetId="12" hidden="1">'17-18 P&amp;L by Month'!$E$71</definedName>
    <definedName name="QB_ROW_815040_1" localSheetId="11" hidden="1">'18-19 P&amp;L by Month'!$E$75</definedName>
    <definedName name="QB_ROW_815040_1" localSheetId="10" hidden="1">'19-20 P&amp;L by Month'!$E$81</definedName>
    <definedName name="QB_ROW_815040_1" localSheetId="9" hidden="1">'20-21 Budget by Month'!$E$94</definedName>
    <definedName name="QB_ROW_815040_2" localSheetId="13" hidden="1">'16-17 P&amp;L by Month'!$E$77</definedName>
    <definedName name="QB_ROW_815040_3" localSheetId="13" hidden="1">'16-17 P&amp;L by Month'!$E$78</definedName>
    <definedName name="QB_ROW_815040_4" localSheetId="13" hidden="1">'16-17 P&amp;L by Month'!$E$79</definedName>
    <definedName name="QB_ROW_815040_5" localSheetId="13" hidden="1">'16-17 P&amp;L by Month'!$E$80</definedName>
    <definedName name="QB_ROW_815320" localSheetId="6" hidden="1">'09.21 General Ledger'!#REF!</definedName>
    <definedName name="QB_ROW_815320_1" localSheetId="6" hidden="1">'09.21 General Ledger'!#REF!</definedName>
    <definedName name="QB_ROW_815320_2" localSheetId="6" hidden="1">'09.21 General Ledger'!$C$271</definedName>
    <definedName name="QB_ROW_815340" localSheetId="1" hidden="1">'09.21 P&amp;L Expanded'!$E$106</definedName>
    <definedName name="QB_ROW_815340" localSheetId="13" hidden="1">'16-17 P&amp;L by Month'!$E$74</definedName>
    <definedName name="QB_ROW_815340" localSheetId="12" hidden="1">'17-18 P&amp;L by Month'!$E$80</definedName>
    <definedName name="QB_ROW_815340" localSheetId="11" hidden="1">'18-19 P&amp;L by Month'!$E$84</definedName>
    <definedName name="QB_ROW_815340" localSheetId="10" hidden="1">'19-20 P&amp;L by Month'!$E$90</definedName>
    <definedName name="QB_ROW_815340" localSheetId="9" hidden="1">'20-21 Budget by Month'!$E$92</definedName>
    <definedName name="QB_ROW_815340_1" localSheetId="1" hidden="1">'09.21 P&amp;L Expanded'!$E$104</definedName>
    <definedName name="QB_ROW_815340_1" localSheetId="13" hidden="1">'16-17 P&amp;L by Month'!$E$78</definedName>
    <definedName name="QB_ROW_815340_1" localSheetId="12" hidden="1">'17-18 P&amp;L by Month'!$E$78</definedName>
    <definedName name="QB_ROW_815340_1" localSheetId="11" hidden="1">'18-19 P&amp;L by Month'!$E$82</definedName>
    <definedName name="QB_ROW_815340_1" localSheetId="10" hidden="1">'19-20 P&amp;L by Month'!$E$88</definedName>
    <definedName name="QB_ROW_815340_1" localSheetId="9" hidden="1">'20-21 Budget by Month'!$E$99</definedName>
    <definedName name="QB_ROW_815340_2" localSheetId="13" hidden="1">'16-17 P&amp;L by Month'!$E$84</definedName>
    <definedName name="QB_ROW_815340_3" localSheetId="13" hidden="1">'16-17 P&amp;L by Month'!$E$85</definedName>
    <definedName name="QB_ROW_815340_4" localSheetId="13" hidden="1">'16-17 P&amp;L by Month'!$E$86</definedName>
    <definedName name="QB_ROW_815340_5" localSheetId="13" hidden="1">'16-17 P&amp;L by Month'!$E$87</definedName>
    <definedName name="QB_ROW_817030" localSheetId="6" hidden="1">'09.21 General Ledger'!#REF!</definedName>
    <definedName name="QB_ROW_817030_1" localSheetId="6" hidden="1">'09.21 General Ledger'!#REF!</definedName>
    <definedName name="QB_ROW_817030_2" localSheetId="6" hidden="1">'09.21 General Ledger'!#REF!</definedName>
    <definedName name="QB_ROW_817250" localSheetId="1" hidden="1">'09.21 P&amp;L Expanded'!$F$102</definedName>
    <definedName name="QB_ROW_817250" localSheetId="13" hidden="1">'16-17 P&amp;L by Month'!$F$71</definedName>
    <definedName name="QB_ROW_817250" localSheetId="12" hidden="1">'17-18 P&amp;L by Month'!$F$76</definedName>
    <definedName name="QB_ROW_817250" localSheetId="11" hidden="1">'18-19 P&amp;L by Month'!$F$80</definedName>
    <definedName name="QB_ROW_817250" localSheetId="10" hidden="1">'19-20 P&amp;L by Month'!$F$86</definedName>
    <definedName name="QB_ROW_817250" localSheetId="9" hidden="1">'20-21 Budget by Month'!$F$88</definedName>
    <definedName name="QB_ROW_817250_1" localSheetId="1" hidden="1">'09.21 P&amp;L Expanded'!$F$100</definedName>
    <definedName name="QB_ROW_817250_1" localSheetId="13" hidden="1">'16-17 P&amp;L by Month'!$F$74</definedName>
    <definedName name="QB_ROW_817250_1" localSheetId="12" hidden="1">'17-18 P&amp;L by Month'!$F$74</definedName>
    <definedName name="QB_ROW_817250_1" localSheetId="11" hidden="1">'18-19 P&amp;L by Month'!$F$78</definedName>
    <definedName name="QB_ROW_817250_1" localSheetId="10" hidden="1">'19-20 P&amp;L by Month'!$F$84</definedName>
    <definedName name="QB_ROW_817250_1" localSheetId="9" hidden="1">'20-21 Budget by Month'!$F$95</definedName>
    <definedName name="QB_ROW_817250_2" localSheetId="13" hidden="1">'16-17 P&amp;L by Month'!$F$80</definedName>
    <definedName name="QB_ROW_817250_3" localSheetId="13" hidden="1">'16-17 P&amp;L by Month'!$F$81</definedName>
    <definedName name="QB_ROW_817250_4" localSheetId="13" hidden="1">'16-17 P&amp;L by Month'!$F$82</definedName>
    <definedName name="QB_ROW_817250_5" localSheetId="13" hidden="1">'16-17 P&amp;L by Month'!$F$83</definedName>
    <definedName name="QB_ROW_817330" localSheetId="6" hidden="1">'09.21 General Ledger'!#REF!</definedName>
    <definedName name="QB_ROW_817330_1" localSheetId="6" hidden="1">'09.21 General Ledger'!#REF!</definedName>
    <definedName name="QB_ROW_817330_2" localSheetId="6" hidden="1">'09.21 General Ledger'!$D$261</definedName>
    <definedName name="QB_ROW_818030" localSheetId="6" hidden="1">'09.21 General Ledger'!#REF!</definedName>
    <definedName name="QB_ROW_818030_1" localSheetId="6" hidden="1">'09.21 General Ledger'!#REF!</definedName>
    <definedName name="QB_ROW_818030_2" localSheetId="6" hidden="1">'09.21 General Ledger'!$D$266</definedName>
    <definedName name="QB_ROW_818250" localSheetId="1" hidden="1">'09.21 P&amp;L Expanded'!$F$104</definedName>
    <definedName name="QB_ROW_818250" localSheetId="13" hidden="1">'16-17 P&amp;L by Month'!$F$73</definedName>
    <definedName name="QB_ROW_818250" localSheetId="12" hidden="1">'17-18 P&amp;L by Month'!$F$78</definedName>
    <definedName name="QB_ROW_818250" localSheetId="11" hidden="1">'18-19 P&amp;L by Month'!$F$82</definedName>
    <definedName name="QB_ROW_818250" localSheetId="10" hidden="1">'19-20 P&amp;L by Month'!$F$88</definedName>
    <definedName name="QB_ROW_818250" localSheetId="9" hidden="1">'20-21 Budget by Month'!$F$90</definedName>
    <definedName name="QB_ROW_818250_1" localSheetId="1" hidden="1">'09.21 P&amp;L Expanded'!$F$102</definedName>
    <definedName name="QB_ROW_818250_1" localSheetId="13" hidden="1">'16-17 P&amp;L by Month'!$F$76</definedName>
    <definedName name="QB_ROW_818250_1" localSheetId="12" hidden="1">'17-18 P&amp;L by Month'!$F$76</definedName>
    <definedName name="QB_ROW_818250_1" localSheetId="11" hidden="1">'18-19 P&amp;L by Month'!$F$80</definedName>
    <definedName name="QB_ROW_818250_1" localSheetId="10" hidden="1">'19-20 P&amp;L by Month'!$F$86</definedName>
    <definedName name="QB_ROW_818250_1" localSheetId="9" hidden="1">'20-21 Budget by Month'!$F$97</definedName>
    <definedName name="QB_ROW_818250_2" localSheetId="13" hidden="1">'16-17 P&amp;L by Month'!$F$82</definedName>
    <definedName name="QB_ROW_818250_3" localSheetId="13" hidden="1">'16-17 P&amp;L by Month'!$F$83</definedName>
    <definedName name="QB_ROW_818250_4" localSheetId="13" hidden="1">'16-17 P&amp;L by Month'!$F$84</definedName>
    <definedName name="QB_ROW_818250_5" localSheetId="13" hidden="1">'16-17 P&amp;L by Month'!$F$85</definedName>
    <definedName name="QB_ROW_818330" localSheetId="6" hidden="1">'09.21 General Ledger'!#REF!</definedName>
    <definedName name="QB_ROW_818330_1" localSheetId="6" hidden="1">'09.21 General Ledger'!#REF!</definedName>
    <definedName name="QB_ROW_818330_2" localSheetId="6" hidden="1">'09.21 General Ledger'!$D$268</definedName>
    <definedName name="QB_ROW_819030" localSheetId="6" hidden="1">'09.21 General Ledger'!#REF!</definedName>
    <definedName name="QB_ROW_819030_1" localSheetId="6" hidden="1">'09.21 General Ledger'!#REF!</definedName>
    <definedName name="QB_ROW_819030_2" localSheetId="6" hidden="1">'09.21 General Ledger'!$D$269</definedName>
    <definedName name="QB_ROW_819250" localSheetId="1" hidden="1">'09.21 P&amp;L Expanded'!$F$105</definedName>
    <definedName name="QB_ROW_819250" localSheetId="13" hidden="1">'16-17 P&amp;L by Month'!$F$77</definedName>
    <definedName name="QB_ROW_819250" localSheetId="12" hidden="1">'17-18 P&amp;L by Month'!$F$79</definedName>
    <definedName name="QB_ROW_819250" localSheetId="11" hidden="1">'18-19 P&amp;L by Month'!$F$83</definedName>
    <definedName name="QB_ROW_819250" localSheetId="10" hidden="1">'19-20 P&amp;L by Month'!$F$89</definedName>
    <definedName name="QB_ROW_819250" localSheetId="9" hidden="1">'20-21 Budget by Month'!$F$91</definedName>
    <definedName name="QB_ROW_819250_1" localSheetId="1" hidden="1">'09.21 P&amp;L Expanded'!$F$103</definedName>
    <definedName name="QB_ROW_819250_1" localSheetId="13" hidden="1">'16-17 P&amp;L by Month'!$F$83</definedName>
    <definedName name="QB_ROW_819250_1" localSheetId="12" hidden="1">'17-18 P&amp;L by Month'!$F$77</definedName>
    <definedName name="QB_ROW_819250_1" localSheetId="11" hidden="1">'18-19 P&amp;L by Month'!$F$81</definedName>
    <definedName name="QB_ROW_819250_1" localSheetId="10" hidden="1">'19-20 P&amp;L by Month'!$F$87</definedName>
    <definedName name="QB_ROW_819250_1" localSheetId="9" hidden="1">'20-21 Budget by Month'!$F$98</definedName>
    <definedName name="QB_ROW_819250_2" localSheetId="13" hidden="1">'16-17 P&amp;L by Month'!$F$84</definedName>
    <definedName name="QB_ROW_819250_3" localSheetId="13" hidden="1">'16-17 P&amp;L by Month'!$F$85</definedName>
    <definedName name="QB_ROW_819250_4" localSheetId="13" hidden="1">'16-17 P&amp;L by Month'!$F$86</definedName>
    <definedName name="QB_ROW_819250_5" localSheetId="13" hidden="1">'16-17 P&amp;L by Month'!$F$87</definedName>
    <definedName name="QB_ROW_819330" localSheetId="6" hidden="1">'09.21 General Ledger'!#REF!</definedName>
    <definedName name="QB_ROW_819330_1" localSheetId="6" hidden="1">'09.21 General Ledger'!#REF!</definedName>
    <definedName name="QB_ROW_819330_2" localSheetId="6" hidden="1">'09.21 General Ledger'!$D$270</definedName>
    <definedName name="QB_ROW_820030" localSheetId="6" hidden="1">'09.21 General Ledger'!#REF!</definedName>
    <definedName name="QB_ROW_820030_1" localSheetId="6" hidden="1">'09.21 General Ledger'!#REF!</definedName>
    <definedName name="QB_ROW_820030_2" localSheetId="6" hidden="1">'09.21 General Ledger'!$D$262</definedName>
    <definedName name="QB_ROW_820250" localSheetId="1" hidden="1">'09.21 P&amp;L Expanded'!$F$103</definedName>
    <definedName name="QB_ROW_820250" localSheetId="13" hidden="1">'16-17 P&amp;L by Month'!$F$72</definedName>
    <definedName name="QB_ROW_820250" localSheetId="12" hidden="1">'17-18 P&amp;L by Month'!$F$77</definedName>
    <definedName name="QB_ROW_820250" localSheetId="11" hidden="1">'18-19 P&amp;L by Month'!$F$81</definedName>
    <definedName name="QB_ROW_820250" localSheetId="10" hidden="1">'19-20 P&amp;L by Month'!$F$87</definedName>
    <definedName name="QB_ROW_820250" localSheetId="9" hidden="1">'20-21 Budget by Month'!$F$89</definedName>
    <definedName name="QB_ROW_820250_1" localSheetId="1" hidden="1">'09.21 P&amp;L Expanded'!$F$101</definedName>
    <definedName name="QB_ROW_820250_1" localSheetId="13" hidden="1">'16-17 P&amp;L by Month'!$F$75</definedName>
    <definedName name="QB_ROW_820250_1" localSheetId="12" hidden="1">'17-18 P&amp;L by Month'!$F$75</definedName>
    <definedName name="QB_ROW_820250_1" localSheetId="11" hidden="1">'18-19 P&amp;L by Month'!$F$79</definedName>
    <definedName name="QB_ROW_820250_1" localSheetId="10" hidden="1">'19-20 P&amp;L by Month'!$F$85</definedName>
    <definedName name="QB_ROW_820250_1" localSheetId="9" hidden="1">'20-21 Budget by Month'!$F$96</definedName>
    <definedName name="QB_ROW_820250_2" localSheetId="13" hidden="1">'16-17 P&amp;L by Month'!$F$81</definedName>
    <definedName name="QB_ROW_820250_3" localSheetId="13" hidden="1">'16-17 P&amp;L by Month'!$F$82</definedName>
    <definedName name="QB_ROW_820250_4" localSheetId="13" hidden="1">'16-17 P&amp;L by Month'!$F$83</definedName>
    <definedName name="QB_ROW_820250_5" localSheetId="13" hidden="1">'16-17 P&amp;L by Month'!$F$84</definedName>
    <definedName name="QB_ROW_82030" localSheetId="6" hidden="1">'09.21 General Ledger'!$D$238</definedName>
    <definedName name="QB_ROW_82030_1" localSheetId="6" hidden="1">'09.21 General Ledger'!$D$243</definedName>
    <definedName name="QB_ROW_82030_2" localSheetId="6" hidden="1">'09.21 General Ledger'!#REF!</definedName>
    <definedName name="QB_ROW_820330" localSheetId="6" hidden="1">'09.21 General Ledger'!#REF!</definedName>
    <definedName name="QB_ROW_820330_1" localSheetId="6" hidden="1">'09.21 General Ledger'!#REF!</definedName>
    <definedName name="QB_ROW_820330_2" localSheetId="6" hidden="1">'09.21 General Ledger'!$D$265</definedName>
    <definedName name="QB_ROW_821030" localSheetId="6" hidden="1">'09.21 General Ledger'!$D$255</definedName>
    <definedName name="QB_ROW_821030_1" localSheetId="6" hidden="1">'09.21 General Ledger'!$D$260</definedName>
    <definedName name="QB_ROW_821030_2" localSheetId="6" hidden="1">'09.21 General Ledger'!#REF!</definedName>
    <definedName name="QB_ROW_821250" localSheetId="1" hidden="1">'09.21 P&amp;L Expanded'!$F$100</definedName>
    <definedName name="QB_ROW_821250" localSheetId="13" hidden="1">'16-17 P&amp;L by Month'!$F$69</definedName>
    <definedName name="QB_ROW_821250" localSheetId="12" hidden="1">'17-18 P&amp;L by Month'!$F$74</definedName>
    <definedName name="QB_ROW_821250" localSheetId="11" hidden="1">'18-19 P&amp;L by Month'!$F$78</definedName>
    <definedName name="QB_ROW_821250" localSheetId="10" hidden="1">'19-20 P&amp;L by Month'!$F$84</definedName>
    <definedName name="QB_ROW_821250" localSheetId="9" hidden="1">'20-21 Budget by Month'!$F$86</definedName>
    <definedName name="QB_ROW_821250_1" localSheetId="1" hidden="1">'09.21 P&amp;L Expanded'!$F$98</definedName>
    <definedName name="QB_ROW_821250_1" localSheetId="13" hidden="1">'16-17 P&amp;L by Month'!$F$72</definedName>
    <definedName name="QB_ROW_821250_1" localSheetId="12" hidden="1">'17-18 P&amp;L by Month'!$F$72</definedName>
    <definedName name="QB_ROW_821250_1" localSheetId="11" hidden="1">'18-19 P&amp;L by Month'!$F$76</definedName>
    <definedName name="QB_ROW_821250_1" localSheetId="10" hidden="1">'19-20 P&amp;L by Month'!$F$82</definedName>
    <definedName name="QB_ROW_821250_1" localSheetId="9" hidden="1">'20-21 Budget by Month'!#REF!</definedName>
    <definedName name="QB_ROW_821250_2" localSheetId="13" hidden="1">'16-17 P&amp;L by Month'!$F$78</definedName>
    <definedName name="QB_ROW_821250_3" localSheetId="13" hidden="1">'16-17 P&amp;L by Month'!$F$79</definedName>
    <definedName name="QB_ROW_821250_4" localSheetId="13" hidden="1">'16-17 P&amp;L by Month'!$F$80</definedName>
    <definedName name="QB_ROW_821250_5" localSheetId="13" hidden="1">'16-17 P&amp;L by Month'!$F$81</definedName>
    <definedName name="QB_ROW_821330" localSheetId="6" hidden="1">'09.21 General Ledger'!$D$257</definedName>
    <definedName name="QB_ROW_821330_1" localSheetId="6" hidden="1">'09.21 General Ledger'!#REF!</definedName>
    <definedName name="QB_ROW_821330_2" localSheetId="6" hidden="1">'09.21 General Ledger'!#REF!</definedName>
    <definedName name="QB_ROW_82250" localSheetId="1" hidden="1">'09.21 P&amp;L Expanded'!$F$94</definedName>
    <definedName name="QB_ROW_82250" localSheetId="13" hidden="1">'16-17 P&amp;L by Month'!$F$61</definedName>
    <definedName name="QB_ROW_82250" localSheetId="12" hidden="1">'17-18 P&amp;L by Month'!$F$68</definedName>
    <definedName name="QB_ROW_82250" localSheetId="11" hidden="1">'18-19 P&amp;L by Month'!$F$72</definedName>
    <definedName name="QB_ROW_82250" localSheetId="10" hidden="1">'19-20 P&amp;L by Month'!$F$78</definedName>
    <definedName name="QB_ROW_82250" localSheetId="9" hidden="1">'20-21 Budget by Month'!$F$78</definedName>
    <definedName name="QB_ROW_82250_1" localSheetId="1" hidden="1">'09.21 P&amp;L Expanded'!$F$92</definedName>
    <definedName name="QB_ROW_82250_1" localSheetId="13" hidden="1">'16-17 P&amp;L by Month'!$F$64</definedName>
    <definedName name="QB_ROW_82250_1" localSheetId="12" hidden="1">'17-18 P&amp;L by Month'!$F$66</definedName>
    <definedName name="QB_ROW_82250_1" localSheetId="11" hidden="1">'18-19 P&amp;L by Month'!$F$68</definedName>
    <definedName name="QB_ROW_82250_1" localSheetId="10" hidden="1">'19-20 P&amp;L by Month'!$F$74</definedName>
    <definedName name="QB_ROW_82250_1" localSheetId="9" hidden="1">'20-21 Budget by Month'!$F$87</definedName>
    <definedName name="QB_ROW_82250_2" localSheetId="13" hidden="1">'16-17 P&amp;L by Month'!$F$70</definedName>
    <definedName name="QB_ROW_82250_3" localSheetId="13" hidden="1">'16-17 P&amp;L by Month'!$F$71</definedName>
    <definedName name="QB_ROW_82250_4" localSheetId="13" hidden="1">'16-17 P&amp;L by Month'!$F$72</definedName>
    <definedName name="QB_ROW_82250_5" localSheetId="13" hidden="1">'16-17 P&amp;L by Month'!$F$73</definedName>
    <definedName name="QB_ROW_823020" localSheetId="6" hidden="1">'09.21 General Ledger'!$C$100</definedName>
    <definedName name="QB_ROW_823020_1" localSheetId="6" hidden="1">'09.21 General Ledger'!$C$106</definedName>
    <definedName name="QB_ROW_823020_2" localSheetId="6" hidden="1">'09.21 General Ledger'!$C$116</definedName>
    <definedName name="QB_ROW_823240" localSheetId="1" hidden="1">'09.21 P&amp;L Expanded'!$E$17</definedName>
    <definedName name="QB_ROW_823240" localSheetId="13" hidden="1">'16-17 P&amp;L by Month'!$E$13</definedName>
    <definedName name="QB_ROW_823240" localSheetId="12" hidden="1">'17-18 P&amp;L by Month'!$E$12</definedName>
    <definedName name="QB_ROW_823240" localSheetId="11" hidden="1">'18-19 P&amp;L by Month'!$E$12</definedName>
    <definedName name="QB_ROW_823240" localSheetId="10" hidden="1">'19-20 P&amp;L by Month'!$E$15</definedName>
    <definedName name="QB_ROW_823240" localSheetId="9" hidden="1">'20-21 Budget by Month'!$E$13</definedName>
    <definedName name="QB_ROW_82330" localSheetId="6" hidden="1">'09.21 General Ledger'!$D$241</definedName>
    <definedName name="QB_ROW_82330_1" localSheetId="6" hidden="1">'09.21 General Ledger'!$D$247</definedName>
    <definedName name="QB_ROW_82330_2" localSheetId="6" hidden="1">'09.21 General Ledger'!#REF!</definedName>
    <definedName name="QB_ROW_823320" localSheetId="6" hidden="1">'09.21 General Ledger'!$C$103</definedName>
    <definedName name="QB_ROW_823320_1" localSheetId="6" hidden="1">'09.21 General Ledger'!$C$109</definedName>
    <definedName name="QB_ROW_823320_2" localSheetId="6" hidden="1">'09.21 General Ledger'!$C$119</definedName>
    <definedName name="QB_ROW_827030" localSheetId="6" hidden="1">'09.21 General Ledger'!#REF!</definedName>
    <definedName name="QB_ROW_827030_1" localSheetId="6" hidden="1">'09.21 General Ledger'!#REF!</definedName>
    <definedName name="QB_ROW_827030_2" localSheetId="6" hidden="1">'09.21 General Ledger'!#REF!</definedName>
    <definedName name="QB_ROW_827260" localSheetId="3" hidden="1">'09.21 Balance Sheet'!$G$29</definedName>
    <definedName name="QB_ROW_827260_1" localSheetId="3" hidden="1">'09.21 Balance Sheet'!$G$33</definedName>
    <definedName name="QB_ROW_827330" localSheetId="6" hidden="1">'09.21 General Ledger'!#REF!</definedName>
    <definedName name="QB_ROW_827330_1" localSheetId="6" hidden="1">'09.21 General Ledger'!#REF!</definedName>
    <definedName name="QB_ROW_827330_2" localSheetId="6" hidden="1">'09.21 General Ledger'!#REF!</definedName>
    <definedName name="QB_ROW_8311" localSheetId="3" hidden="1">'09.21 Balance Sheet'!$B$55</definedName>
    <definedName name="QB_ROW_8311_1" localSheetId="3" hidden="1">'09.21 Balance Sheet'!#REF!</definedName>
    <definedName name="QB_ROW_832030" localSheetId="6" hidden="1">'09.21 General Ledger'!$D$258</definedName>
    <definedName name="QB_ROW_832030_1" localSheetId="6" hidden="1">'09.21 General Ledger'!#REF!</definedName>
    <definedName name="QB_ROW_832030_2" localSheetId="6" hidden="1">'09.21 General Ledger'!#REF!</definedName>
    <definedName name="QB_ROW_832250" localSheetId="1" hidden="1">'09.21 P&amp;L Expanded'!$F$101</definedName>
    <definedName name="QB_ROW_832250" localSheetId="13" hidden="1">'16-17 P&amp;L by Month'!$F$70</definedName>
    <definedName name="QB_ROW_832250" localSheetId="12" hidden="1">'17-18 P&amp;L by Month'!$F$75</definedName>
    <definedName name="QB_ROW_832250" localSheetId="11" hidden="1">'18-19 P&amp;L by Month'!$F$79</definedName>
    <definedName name="QB_ROW_832250" localSheetId="10" hidden="1">'19-20 P&amp;L by Month'!$F$85</definedName>
    <definedName name="QB_ROW_832250" localSheetId="9" hidden="1">'20-21 Budget by Month'!$F$87</definedName>
    <definedName name="QB_ROW_832250_1" localSheetId="1" hidden="1">'09.21 P&amp;L Expanded'!$F$99</definedName>
    <definedName name="QB_ROW_832250_1" localSheetId="13" hidden="1">'16-17 P&amp;L by Month'!$F$73</definedName>
    <definedName name="QB_ROW_832250_1" localSheetId="12" hidden="1">'17-18 P&amp;L by Month'!$F$73</definedName>
    <definedName name="QB_ROW_832250_1" localSheetId="11" hidden="1">'18-19 P&amp;L by Month'!$F$77</definedName>
    <definedName name="QB_ROW_832250_1" localSheetId="10" hidden="1">'19-20 P&amp;L by Month'!$F$83</definedName>
    <definedName name="QB_ROW_832250_1" localSheetId="9" hidden="1">'20-21 Budget by Month'!#REF!</definedName>
    <definedName name="QB_ROW_832250_2" localSheetId="13" hidden="1">'16-17 P&amp;L by Month'!$F$79</definedName>
    <definedName name="QB_ROW_832250_3" localSheetId="13" hidden="1">'16-17 P&amp;L by Month'!$F$80</definedName>
    <definedName name="QB_ROW_832250_4" localSheetId="13" hidden="1">'16-17 P&amp;L by Month'!$F$81</definedName>
    <definedName name="QB_ROW_832250_5" localSheetId="13" hidden="1">'16-17 P&amp;L by Month'!$F$82</definedName>
    <definedName name="QB_ROW_832330" localSheetId="6" hidden="1">'09.21 General Ledger'!#REF!</definedName>
    <definedName name="QB_ROW_832330_1" localSheetId="6" hidden="1">'09.21 General Ledger'!#REF!</definedName>
    <definedName name="QB_ROW_832330_2" localSheetId="6" hidden="1">'09.21 General Ledger'!#REF!</definedName>
    <definedName name="QB_ROW_834010" localSheetId="6" hidden="1">'09.21 General Ledger'!#REF!</definedName>
    <definedName name="QB_ROW_834010_1" localSheetId="6" hidden="1">'09.21 General Ledger'!#REF!</definedName>
    <definedName name="QB_ROW_834040" localSheetId="3" hidden="1">'09.21 Balance Sheet'!$E$22</definedName>
    <definedName name="QB_ROW_834040_1" localSheetId="3" hidden="1">'09.21 Balance Sheet'!#REF!</definedName>
    <definedName name="QB_ROW_834310" localSheetId="6" hidden="1">'09.21 General Ledger'!#REF!</definedName>
    <definedName name="QB_ROW_834310_1" localSheetId="6" hidden="1">'09.21 General Ledger'!#REF!</definedName>
    <definedName name="QB_ROW_834310_2" localSheetId="6" hidden="1">'09.21 General Ledger'!#REF!</definedName>
    <definedName name="QB_ROW_834340" localSheetId="3" hidden="1">'09.21 Balance Sheet'!$E$49</definedName>
    <definedName name="QB_ROW_834340_1" localSheetId="3" hidden="1">'09.21 Balance Sheet'!$E$51</definedName>
    <definedName name="QB_ROW_837010" localSheetId="6" hidden="1">'09.21 General Ledger'!$B$233</definedName>
    <definedName name="QB_ROW_837010_1" localSheetId="6" hidden="1">'09.21 General Ledger'!$B$238</definedName>
    <definedName name="QB_ROW_837010_2" localSheetId="6" hidden="1">'09.21 General Ledger'!#REF!</definedName>
    <definedName name="QB_ROW_837030" localSheetId="1" hidden="1">'09.21 P&amp;L Expanded'!$D$91</definedName>
    <definedName name="QB_ROW_837030" localSheetId="13" hidden="1">'16-17 P&amp;L by Month'!$D$58</definedName>
    <definedName name="QB_ROW_837030" localSheetId="12" hidden="1">'17-18 P&amp;L by Month'!$D$65</definedName>
    <definedName name="QB_ROW_837030" localSheetId="11" hidden="1">'18-19 P&amp;L by Month'!$D$67</definedName>
    <definedName name="QB_ROW_837030" localSheetId="10" hidden="1">'19-20 P&amp;L by Month'!$D$73</definedName>
    <definedName name="QB_ROW_837030" localSheetId="9" hidden="1">'20-21 Budget by Month'!$D$75</definedName>
    <definedName name="QB_ROW_837030_1" localSheetId="1" hidden="1">'09.21 P&amp;L Expanded'!$D$89</definedName>
    <definedName name="QB_ROW_837030_1" localSheetId="13" hidden="1">'16-17 P&amp;L by Month'!$D$61</definedName>
    <definedName name="QB_ROW_837030_1" localSheetId="12" hidden="1">'17-18 P&amp;L by Month'!$D$63</definedName>
    <definedName name="QB_ROW_837030_1" localSheetId="11" hidden="1">'18-19 P&amp;L by Month'!$D$65</definedName>
    <definedName name="QB_ROW_837030_1" localSheetId="10" hidden="1">'19-20 P&amp;L by Month'!$D$71</definedName>
    <definedName name="QB_ROW_837030_1" localSheetId="9" hidden="1">'20-21 Budget by Month'!$D$84</definedName>
    <definedName name="QB_ROW_837030_2" localSheetId="13" hidden="1">'16-17 P&amp;L by Month'!$D$67</definedName>
    <definedName name="QB_ROW_837030_3" localSheetId="13" hidden="1">'16-17 P&amp;L by Month'!$D$68</definedName>
    <definedName name="QB_ROW_837030_4" localSheetId="13" hidden="1">'16-17 P&amp;L by Month'!$D$69</definedName>
    <definedName name="QB_ROW_837030_5" localSheetId="13" hidden="1">'16-17 P&amp;L by Month'!$D$70</definedName>
    <definedName name="QB_ROW_837310" localSheetId="6" hidden="1">'09.21 General Ledger'!#REF!</definedName>
    <definedName name="QB_ROW_837310_1" localSheetId="6" hidden="1">'09.21 General Ledger'!#REF!</definedName>
    <definedName name="QB_ROW_837310_2" localSheetId="6" hidden="1">'09.21 General Ledger'!$B$272</definedName>
    <definedName name="QB_ROW_837330" localSheetId="1" hidden="1">'09.21 P&amp;L Expanded'!$D$107</definedName>
    <definedName name="QB_ROW_837330" localSheetId="13" hidden="1">'16-17 P&amp;L by Month'!$D$75</definedName>
    <definedName name="QB_ROW_837330" localSheetId="12" hidden="1">'17-18 P&amp;L by Month'!$D$81</definedName>
    <definedName name="QB_ROW_837330" localSheetId="11" hidden="1">'18-19 P&amp;L by Month'!$D$85</definedName>
    <definedName name="QB_ROW_837330" localSheetId="10" hidden="1">'19-20 P&amp;L by Month'!$D$91</definedName>
    <definedName name="QB_ROW_837330" localSheetId="9" hidden="1">'20-21 Budget by Month'!$D$93</definedName>
    <definedName name="QB_ROW_837330" localSheetId="0" hidden="1">Tracking!#REF!</definedName>
    <definedName name="QB_ROW_837330_1" localSheetId="1" hidden="1">'09.21 P&amp;L Expanded'!$D$105</definedName>
    <definedName name="QB_ROW_837330_1" localSheetId="13" hidden="1">'16-17 P&amp;L by Month'!$D$79</definedName>
    <definedName name="QB_ROW_837330_1" localSheetId="12" hidden="1">'17-18 P&amp;L by Month'!$D$79</definedName>
    <definedName name="QB_ROW_837330_1" localSheetId="11" hidden="1">'18-19 P&amp;L by Month'!$D$83</definedName>
    <definedName name="QB_ROW_837330_1" localSheetId="10" hidden="1">'19-20 P&amp;L by Month'!$D$89</definedName>
    <definedName name="QB_ROW_837330_1" localSheetId="9" hidden="1">'20-21 Budget by Month'!$D$100</definedName>
    <definedName name="QB_ROW_837330_2" localSheetId="13" hidden="1">'16-17 P&amp;L by Month'!$D$85</definedName>
    <definedName name="QB_ROW_837330_3" localSheetId="13" hidden="1">'16-17 P&amp;L by Month'!$D$86</definedName>
    <definedName name="QB_ROW_837330_4" localSheetId="13" hidden="1">'16-17 P&amp;L by Month'!$D$87</definedName>
    <definedName name="QB_ROW_837330_5" localSheetId="13" hidden="1">'16-17 P&amp;L by Month'!$D$88</definedName>
    <definedName name="QB_ROW_840010" localSheetId="6" hidden="1">'09.21 General Ledger'!$B$52</definedName>
    <definedName name="QB_ROW_840010_1" localSheetId="6" hidden="1">'09.21 General Ledger'!$B$54</definedName>
    <definedName name="QB_ROW_840010_2" localSheetId="6" hidden="1">'09.21 General Ledger'!$B$65</definedName>
    <definedName name="QB_ROW_840220" localSheetId="3" hidden="1">'09.21 Balance Sheet'!$C$57</definedName>
    <definedName name="QB_ROW_840220_1" localSheetId="3" hidden="1">'09.21 Balance Sheet'!$C$63</definedName>
    <definedName name="QB_ROW_840230" localSheetId="5" hidden="1">'09.21 Statement of Cash Flow'!#REF!</definedName>
    <definedName name="QB_ROW_840230_1" localSheetId="5" hidden="1">'09.21 Statement of Cash Flow'!#REF!</definedName>
    <definedName name="QB_ROW_84030" localSheetId="6" hidden="1">'09.21 General Ledger'!$D$235</definedName>
    <definedName name="QB_ROW_84030_1" localSheetId="6" hidden="1">'09.21 General Ledger'!$D$240</definedName>
    <definedName name="QB_ROW_84030_2" localSheetId="6" hidden="1">'09.21 General Ledger'!#REF!</definedName>
    <definedName name="QB_ROW_840310" localSheetId="6" hidden="1">'09.21 General Ledger'!$B$54</definedName>
    <definedName name="QB_ROW_840310_1" localSheetId="6" hidden="1">'09.21 General Ledger'!$B$60</definedName>
    <definedName name="QB_ROW_840310_2" localSheetId="6" hidden="1">'09.21 General Ledger'!$B$73</definedName>
    <definedName name="QB_ROW_842020" localSheetId="6" hidden="1">'09.21 General Ledger'!$C$280</definedName>
    <definedName name="QB_ROW_842020_1" localSheetId="6" hidden="1">'09.21 General Ledger'!$C$285</definedName>
    <definedName name="QB_ROW_842020_2" localSheetId="6" hidden="1">'09.21 General Ledger'!$C$316</definedName>
    <definedName name="QB_ROW_842240" localSheetId="1" hidden="1">'09.21 P&amp;L Expanded'!#REF!</definedName>
    <definedName name="QB_ROW_842240" localSheetId="13" hidden="1">'16-17 P&amp;L by Month'!$E$93</definedName>
    <definedName name="QB_ROW_842240" localSheetId="12" hidden="1">'17-18 P&amp;L by Month'!$E$100</definedName>
    <definedName name="QB_ROW_842240" localSheetId="11" hidden="1">'18-19 P&amp;L by Month'!#REF!</definedName>
    <definedName name="QB_ROW_842240" localSheetId="10" hidden="1">'19-20 P&amp;L by Month'!#REF!</definedName>
    <definedName name="QB_ROW_842240" localSheetId="9" hidden="1">'20-21 Budget by Month'!$E$110</definedName>
    <definedName name="QB_ROW_842240_1" localSheetId="1" hidden="1">'09.21 P&amp;L Expanded'!$E$120</definedName>
    <definedName name="QB_ROW_842240_1" localSheetId="13" hidden="1">'16-17 P&amp;L by Month'!$E$97</definedName>
    <definedName name="QB_ROW_842240_1" localSheetId="12" hidden="1">'17-18 P&amp;L by Month'!$E$94</definedName>
    <definedName name="QB_ROW_842240_1" localSheetId="11" hidden="1">'18-19 P&amp;L by Month'!$E$98</definedName>
    <definedName name="QB_ROW_842240_1" localSheetId="10" hidden="1">'19-20 P&amp;L by Month'!$E$104</definedName>
    <definedName name="QB_ROW_842240_1" localSheetId="9" hidden="1">'20-21 Budget by Month'!$E$119</definedName>
    <definedName name="QB_ROW_842240_2" localSheetId="13" hidden="1">'16-17 P&amp;L by Month'!$E$103</definedName>
    <definedName name="QB_ROW_842240_3" localSheetId="13" hidden="1">'16-17 P&amp;L by Month'!$E$105</definedName>
    <definedName name="QB_ROW_842240_4" localSheetId="13" hidden="1">'16-17 P&amp;L by Month'!$E$106</definedName>
    <definedName name="QB_ROW_842240_5" localSheetId="13" hidden="1">'16-17 P&amp;L by Month'!$E$107</definedName>
    <definedName name="QB_ROW_842320" localSheetId="6" hidden="1">'09.21 General Ledger'!$C$319</definedName>
    <definedName name="QB_ROW_842320_1" localSheetId="6" hidden="1">'09.21 General Ledger'!$C$324</definedName>
    <definedName name="QB_ROW_842320_2" localSheetId="6" hidden="1">'09.21 General Ledger'!#REF!</definedName>
    <definedName name="QB_ROW_84250" localSheetId="1" hidden="1">'09.21 P&amp;L Expanded'!$F$93</definedName>
    <definedName name="QB_ROW_84250" localSheetId="13" hidden="1">'16-17 P&amp;L by Month'!$F$60</definedName>
    <definedName name="QB_ROW_84250" localSheetId="12" hidden="1">'17-18 P&amp;L by Month'!$F$67</definedName>
    <definedName name="QB_ROW_84250" localSheetId="11" hidden="1">'18-19 P&amp;L by Month'!$F$71</definedName>
    <definedName name="QB_ROW_84250" localSheetId="10" hidden="1">'19-20 P&amp;L by Month'!$F$77</definedName>
    <definedName name="QB_ROW_84250" localSheetId="9" hidden="1">'20-21 Budget by Month'!$F$77</definedName>
    <definedName name="QB_ROW_84250_1" localSheetId="1" hidden="1">'09.21 P&amp;L Expanded'!$F$91</definedName>
    <definedName name="QB_ROW_84250_1" localSheetId="13" hidden="1">'16-17 P&amp;L by Month'!$F$63</definedName>
    <definedName name="QB_ROW_84250_1" localSheetId="12" hidden="1">'17-18 P&amp;L by Month'!$F$65</definedName>
    <definedName name="QB_ROW_84250_1" localSheetId="11" hidden="1">'18-19 P&amp;L by Month'!$F$67</definedName>
    <definedName name="QB_ROW_84250_1" localSheetId="10" hidden="1">'19-20 P&amp;L by Month'!$F$73</definedName>
    <definedName name="QB_ROW_84250_1" localSheetId="9" hidden="1">'20-21 Budget by Month'!$F$86</definedName>
    <definedName name="QB_ROW_84250_2" localSheetId="13" hidden="1">'16-17 P&amp;L by Month'!$F$69</definedName>
    <definedName name="QB_ROW_84250_3" localSheetId="13" hidden="1">'16-17 P&amp;L by Month'!$F$70</definedName>
    <definedName name="QB_ROW_84250_4" localSheetId="13" hidden="1">'16-17 P&amp;L by Month'!$F$71</definedName>
    <definedName name="QB_ROW_84250_5" localSheetId="13" hidden="1">'16-17 P&amp;L by Month'!$F$72</definedName>
    <definedName name="QB_ROW_84330" localSheetId="6" hidden="1">'09.21 General Ledger'!$D$237</definedName>
    <definedName name="QB_ROW_84330_1" localSheetId="6" hidden="1">'09.21 General Ledger'!$D$242</definedName>
    <definedName name="QB_ROW_84330_2" localSheetId="6" hidden="1">'09.21 General Ledger'!#REF!</definedName>
    <definedName name="QB_ROW_845040" localSheetId="6" hidden="1">'09.21 General Ledger'!#REF!</definedName>
    <definedName name="QB_ROW_845040_1" localSheetId="6" hidden="1">'09.21 General Ledger'!#REF!</definedName>
    <definedName name="QB_ROW_845040_2" localSheetId="6" hidden="1">'09.21 General Ledger'!#REF!</definedName>
    <definedName name="QB_ROW_845270" localSheetId="3" hidden="1">'09.21 Balance Sheet'!$H$44</definedName>
    <definedName name="QB_ROW_845270_1" localSheetId="3" hidden="1">'09.21 Balance Sheet'!$H$48</definedName>
    <definedName name="QB_ROW_845340" localSheetId="6" hidden="1">'09.21 General Ledger'!#REF!</definedName>
    <definedName name="QB_ROW_845340_1" localSheetId="6" hidden="1">'09.21 General Ledger'!#REF!</definedName>
    <definedName name="QB_ROW_845340_2" localSheetId="6" hidden="1">'09.21 General Ledger'!#REF!</definedName>
    <definedName name="QB_ROW_850030" localSheetId="6" hidden="1">'09.21 General Ledger'!#REF!</definedName>
    <definedName name="QB_ROW_850030_1" localSheetId="6" hidden="1">'09.21 General Ledger'!#REF!</definedName>
    <definedName name="QB_ROW_850030_2" localSheetId="6" hidden="1">'09.21 General Ledger'!#REF!</definedName>
    <definedName name="QB_ROW_850260" localSheetId="3" hidden="1">'09.21 Balance Sheet'!$G$47</definedName>
    <definedName name="QB_ROW_850260_1" localSheetId="3" hidden="1">'09.21 Balance Sheet'!#REF!</definedName>
    <definedName name="QB_ROW_85030" localSheetId="6" hidden="1">'09.21 General Ledger'!$D$242</definedName>
    <definedName name="QB_ROW_85030_1" localSheetId="6" hidden="1">'09.21 General Ledger'!$D$248</definedName>
    <definedName name="QB_ROW_85030_2" localSheetId="6" hidden="1">'09.21 General Ledger'!#REF!</definedName>
    <definedName name="QB_ROW_850330" localSheetId="6" hidden="1">'09.21 General Ledger'!#REF!</definedName>
    <definedName name="QB_ROW_850330_1" localSheetId="6" hidden="1">'09.21 General Ledger'!#REF!</definedName>
    <definedName name="QB_ROW_850330_2" localSheetId="6" hidden="1">'09.21 General Ledger'!#REF!</definedName>
    <definedName name="QB_ROW_852230" localSheetId="0" hidden="1">Tracking!#REF!</definedName>
    <definedName name="QB_ROW_85250" localSheetId="1" hidden="1">'09.21 P&amp;L Expanded'!$F$95</definedName>
    <definedName name="QB_ROW_85250" localSheetId="13" hidden="1">'16-17 P&amp;L by Month'!$F$62</definedName>
    <definedName name="QB_ROW_85250" localSheetId="12" hidden="1">'17-18 P&amp;L by Month'!$F$69</definedName>
    <definedName name="QB_ROW_85250" localSheetId="11" hidden="1">'18-19 P&amp;L by Month'!$F$73</definedName>
    <definedName name="QB_ROW_85250" localSheetId="10" hidden="1">'19-20 P&amp;L by Month'!$F$79</definedName>
    <definedName name="QB_ROW_85250" localSheetId="9" hidden="1">'20-21 Budget by Month'!$F$79</definedName>
    <definedName name="QB_ROW_85250_1" localSheetId="1" hidden="1">'09.21 P&amp;L Expanded'!$F$93</definedName>
    <definedName name="QB_ROW_85250_1" localSheetId="13" hidden="1">'16-17 P&amp;L by Month'!$F$65</definedName>
    <definedName name="QB_ROW_85250_1" localSheetId="12" hidden="1">'17-18 P&amp;L by Month'!$F$67</definedName>
    <definedName name="QB_ROW_85250_1" localSheetId="11" hidden="1">'18-19 P&amp;L by Month'!$F$71</definedName>
    <definedName name="QB_ROW_85250_1" localSheetId="10" hidden="1">'19-20 P&amp;L by Month'!$F$77</definedName>
    <definedName name="QB_ROW_85250_1" localSheetId="9" hidden="1">'20-21 Budget by Month'!$F$88</definedName>
    <definedName name="QB_ROW_85250_2" localSheetId="13" hidden="1">'16-17 P&amp;L by Month'!$F$71</definedName>
    <definedName name="QB_ROW_85250_3" localSheetId="13" hidden="1">'16-17 P&amp;L by Month'!$F$72</definedName>
    <definedName name="QB_ROW_85250_4" localSheetId="13" hidden="1">'16-17 P&amp;L by Month'!$F$73</definedName>
    <definedName name="QB_ROW_85250_5" localSheetId="13" hidden="1">'16-17 P&amp;L by Month'!$F$74</definedName>
    <definedName name="QB_ROW_85330" localSheetId="6" hidden="1">'09.21 General Ledger'!$D$244</definedName>
    <definedName name="QB_ROW_85330_1" localSheetId="6" hidden="1">'09.21 General Ledger'!$D$250</definedName>
    <definedName name="QB_ROW_85330_2" localSheetId="6" hidden="1">'09.21 General Ledger'!#REF!</definedName>
    <definedName name="QB_ROW_858040" localSheetId="6" hidden="1">'09.21 General Ledger'!#REF!</definedName>
    <definedName name="QB_ROW_858040_1" localSheetId="6" hidden="1">'09.21 General Ledger'!#REF!</definedName>
    <definedName name="QB_ROW_858040_2" localSheetId="6" hidden="1">'09.21 General Ledger'!#REF!</definedName>
    <definedName name="QB_ROW_858270" localSheetId="3" hidden="1">'09.21 Balance Sheet'!$H$43</definedName>
    <definedName name="QB_ROW_858270_1" localSheetId="3" hidden="1">'09.21 Balance Sheet'!$H$47</definedName>
    <definedName name="QB_ROW_858340" localSheetId="6" hidden="1">'09.21 General Ledger'!#REF!</definedName>
    <definedName name="QB_ROW_858340_1" localSheetId="6" hidden="1">'09.21 General Ledger'!#REF!</definedName>
    <definedName name="QB_ROW_858340_2" localSheetId="6" hidden="1">'09.21 General Ledger'!#REF!</definedName>
    <definedName name="QB_ROW_859030" localSheetId="6" hidden="1">'09.21 General Ledger'!#REF!</definedName>
    <definedName name="QB_ROW_859030_1" localSheetId="6" hidden="1">'09.21 General Ledger'!#REF!</definedName>
    <definedName name="QB_ROW_859030_2" localSheetId="6" hidden="1">'09.21 General Ledger'!#REF!</definedName>
    <definedName name="QB_ROW_859260" localSheetId="3" hidden="1">'09.21 Balance Sheet'!$G$32</definedName>
    <definedName name="QB_ROW_859260_1" localSheetId="3" hidden="1">'09.21 Balance Sheet'!$G$37</definedName>
    <definedName name="QB_ROW_859330" localSheetId="6" hidden="1">'09.21 General Ledger'!#REF!</definedName>
    <definedName name="QB_ROW_859330_1" localSheetId="6" hidden="1">'09.21 General Ledger'!#REF!</definedName>
    <definedName name="QB_ROW_859330_2" localSheetId="6" hidden="1">'09.21 General Ledger'!#REF!</definedName>
    <definedName name="QB_ROW_86030" localSheetId="6" hidden="1">'09.21 General Ledger'!$D$246</definedName>
    <definedName name="QB_ROW_86030_1" localSheetId="6" hidden="1">'09.21 General Ledger'!$D$251</definedName>
    <definedName name="QB_ROW_86030_2" localSheetId="6" hidden="1">'09.21 General Ledger'!#REF!</definedName>
    <definedName name="QB_ROW_861020" localSheetId="6" hidden="1">'09.21 General Ledger'!$C$157</definedName>
    <definedName name="QB_ROW_861020_1" localSheetId="6" hidden="1">'09.21 General Ledger'!$C$163</definedName>
    <definedName name="QB_ROW_861020_2" localSheetId="6" hidden="1">'09.21 General Ledger'!$C$162</definedName>
    <definedName name="QB_ROW_861240" localSheetId="1" hidden="1">'09.21 P&amp;L Expanded'!$E$45</definedName>
    <definedName name="QB_ROW_861240" localSheetId="13" hidden="1">'16-17 P&amp;L by Month'!$E$37</definedName>
    <definedName name="QB_ROW_861240" localSheetId="12" hidden="1">'17-18 P&amp;L by Month'!$E$35</definedName>
    <definedName name="QB_ROW_861240" localSheetId="11" hidden="1">'18-19 P&amp;L by Month'!$E$36</definedName>
    <definedName name="QB_ROW_861240" localSheetId="10" hidden="1">'19-20 P&amp;L by Month'!$E$39</definedName>
    <definedName name="QB_ROW_861240" localSheetId="9" hidden="1">'20-21 Budget by Month'!$E$34</definedName>
    <definedName name="QB_ROW_861240" localSheetId="0" hidden="1">Tracking!#REF!</definedName>
    <definedName name="QB_ROW_861240_1" localSheetId="1" hidden="1">'09.21 P&amp;L Expanded'!$E$43</definedName>
    <definedName name="QB_ROW_861240_1" localSheetId="13" hidden="1">'16-17 P&amp;L by Month'!$E$38</definedName>
    <definedName name="QB_ROW_861240_1" localSheetId="12" hidden="1">'17-18 P&amp;L by Month'!$E$33</definedName>
    <definedName name="QB_ROW_861240_1" localSheetId="11" hidden="1">'18-19 P&amp;L by Month'!$E$34</definedName>
    <definedName name="QB_ROW_861240_1" localSheetId="10" hidden="1">'19-20 P&amp;L by Month'!$E$37</definedName>
    <definedName name="QB_ROW_861240_1" localSheetId="9" hidden="1">'20-21 Budget by Month'!$E$43</definedName>
    <definedName name="QB_ROW_861240_2" localSheetId="13" hidden="1">'16-17 P&amp;L by Month'!$E$39</definedName>
    <definedName name="QB_ROW_861320" localSheetId="6" hidden="1">'09.21 General Ledger'!$C$158</definedName>
    <definedName name="QB_ROW_861320_1" localSheetId="6" hidden="1">'09.21 General Ledger'!$C$164</definedName>
    <definedName name="QB_ROW_861320_2" localSheetId="6" hidden="1">'09.21 General Ledger'!$C$163</definedName>
    <definedName name="QB_ROW_862030" localSheetId="6" hidden="1">'09.21 General Ledger'!#REF!</definedName>
    <definedName name="QB_ROW_862030_1" localSheetId="6" hidden="1">'09.21 General Ledger'!#REF!</definedName>
    <definedName name="QB_ROW_862030_2" localSheetId="6" hidden="1">'09.21 General Ledger'!#REF!</definedName>
    <definedName name="QB_ROW_862260" localSheetId="3" hidden="1">'09.21 Balance Sheet'!$G$26</definedName>
    <definedName name="QB_ROW_862260_1" localSheetId="3" hidden="1">'09.21 Balance Sheet'!$G$31</definedName>
    <definedName name="QB_ROW_862330" localSheetId="6" hidden="1">'09.21 General Ledger'!#REF!</definedName>
    <definedName name="QB_ROW_862330_1" localSheetId="6" hidden="1">'09.21 General Ledger'!#REF!</definedName>
    <definedName name="QB_ROW_862330_2" localSheetId="6" hidden="1">'09.21 General Ledger'!#REF!</definedName>
    <definedName name="QB_ROW_86250" localSheetId="1" hidden="1">'09.21 P&amp;L Expanded'!$F$96</definedName>
    <definedName name="QB_ROW_86250" localSheetId="13" hidden="1">'16-17 P&amp;L by Month'!$F$63</definedName>
    <definedName name="QB_ROW_86250" localSheetId="12" hidden="1">'17-18 P&amp;L by Month'!$F$70</definedName>
    <definedName name="QB_ROW_86250" localSheetId="11" hidden="1">'18-19 P&amp;L by Month'!$F$74</definedName>
    <definedName name="QB_ROW_86250" localSheetId="10" hidden="1">'19-20 P&amp;L by Month'!$F$80</definedName>
    <definedName name="QB_ROW_86250" localSheetId="9" hidden="1">'20-21 Budget by Month'!$F$80</definedName>
    <definedName name="QB_ROW_86250_1" localSheetId="1" hidden="1">'09.21 P&amp;L Expanded'!$F$94</definedName>
    <definedName name="QB_ROW_86250_1" localSheetId="13" hidden="1">'16-17 P&amp;L by Month'!$F$66</definedName>
    <definedName name="QB_ROW_86250_1" localSheetId="12" hidden="1">'17-18 P&amp;L by Month'!$F$68</definedName>
    <definedName name="QB_ROW_86250_1" localSheetId="11" hidden="1">'18-19 P&amp;L by Month'!$F$72</definedName>
    <definedName name="QB_ROW_86250_1" localSheetId="10" hidden="1">'19-20 P&amp;L by Month'!$F$78</definedName>
    <definedName name="QB_ROW_86250_1" localSheetId="9" hidden="1">'20-21 Budget by Month'!$F$89</definedName>
    <definedName name="QB_ROW_86250_2" localSheetId="13" hidden="1">'16-17 P&amp;L by Month'!$F$72</definedName>
    <definedName name="QB_ROW_86250_3" localSheetId="13" hidden="1">'16-17 P&amp;L by Month'!$F$73</definedName>
    <definedName name="QB_ROW_86250_4" localSheetId="13" hidden="1">'16-17 P&amp;L by Month'!$F$74</definedName>
    <definedName name="QB_ROW_86250_5" localSheetId="13" hidden="1">'16-17 P&amp;L by Month'!$F$75</definedName>
    <definedName name="QB_ROW_86330" localSheetId="6" hidden="1">'09.21 General Ledger'!$D$248</definedName>
    <definedName name="QB_ROW_86330_1" localSheetId="6" hidden="1">'09.21 General Ledger'!$D$253</definedName>
    <definedName name="QB_ROW_86330_2" localSheetId="6" hidden="1">'09.21 General Ledger'!#REF!</definedName>
    <definedName name="QB_ROW_864040" localSheetId="6" hidden="1">'09.21 General Ledger'!#REF!</definedName>
    <definedName name="QB_ROW_864040_1" localSheetId="6" hidden="1">'09.21 General Ledger'!#REF!</definedName>
    <definedName name="QB_ROW_864240" localSheetId="5" hidden="1">'09.21 Statement of Cash Flow'!$E$6</definedName>
    <definedName name="QB_ROW_864240_1" localSheetId="5" hidden="1">'09.21 Statement of Cash Flow'!$E$7</definedName>
    <definedName name="QB_ROW_864270" localSheetId="3" hidden="1">'09.21 Balance Sheet'!#REF!</definedName>
    <definedName name="QB_ROW_864270_1" localSheetId="3" hidden="1">'09.21 Balance Sheet'!$H$27</definedName>
    <definedName name="QB_ROW_864340" localSheetId="6" hidden="1">'09.21 General Ledger'!#REF!</definedName>
    <definedName name="QB_ROW_864340_1" localSheetId="6" hidden="1">'09.21 General Ledger'!#REF!</definedName>
    <definedName name="QB_ROW_864340_2" localSheetId="6" hidden="1">'09.21 General Ledger'!#REF!</definedName>
    <definedName name="QB_ROW_865020" localSheetId="6" hidden="1">'09.21 General Ledger'!$C$58</definedName>
    <definedName name="QB_ROW_865020_1" localSheetId="6" hidden="1">'09.21 General Ledger'!$C$64</definedName>
    <definedName name="QB_ROW_865020_2" localSheetId="6" hidden="1">'09.21 General Ledger'!$C$77</definedName>
    <definedName name="QB_ROW_865240" localSheetId="1" hidden="1">'09.21 P&amp;L Expanded'!$E$6</definedName>
    <definedName name="QB_ROW_865240" localSheetId="13" hidden="1">'16-17 P&amp;L by Month'!$E$5</definedName>
    <definedName name="QB_ROW_865240" localSheetId="12" hidden="1">'17-18 P&amp;L by Month'!$E$5</definedName>
    <definedName name="QB_ROW_865240" localSheetId="11" hidden="1">'18-19 P&amp;L by Month'!$E$5</definedName>
    <definedName name="QB_ROW_865240" localSheetId="10" hidden="1">'19-20 P&amp;L by Month'!$E$5</definedName>
    <definedName name="QB_ROW_865240" localSheetId="9" hidden="1">'20-21 Budget by Month'!$E$6</definedName>
    <definedName name="QB_ROW_865240" localSheetId="0" hidden="1">Tracking!#REF!</definedName>
    <definedName name="QB_ROW_865320" localSheetId="6" hidden="1">'09.21 General Ledger'!$C$61</definedName>
    <definedName name="QB_ROW_865320_1" localSheetId="6" hidden="1">'09.21 General Ledger'!$C$67</definedName>
    <definedName name="QB_ROW_865320_2" localSheetId="6" hidden="1">'09.21 General Ledger'!$C$79</definedName>
    <definedName name="QB_ROW_866020" localSheetId="6" hidden="1">'09.21 General Ledger'!$C$130</definedName>
    <definedName name="QB_ROW_866020_1" localSheetId="6" hidden="1">'09.21 General Ledger'!$C$136</definedName>
    <definedName name="QB_ROW_866020_2" localSheetId="6" hidden="1">'09.21 General Ledger'!$C$137</definedName>
    <definedName name="QB_ROW_866240" localSheetId="1" hidden="1">'09.21 P&amp;L Expanded'!$E$25</definedName>
    <definedName name="QB_ROW_866240" localSheetId="13" hidden="1">'16-17 P&amp;L by Month'!$E$21</definedName>
    <definedName name="QB_ROW_866240" localSheetId="12" hidden="1">'17-18 P&amp;L by Month'!$E$20</definedName>
    <definedName name="QB_ROW_866240" localSheetId="11" hidden="1">'18-19 P&amp;L by Month'!$E$20</definedName>
    <definedName name="QB_ROW_866240" localSheetId="10" hidden="1">'19-20 P&amp;L by Month'!$E$23</definedName>
    <definedName name="QB_ROW_866240" localSheetId="9" hidden="1">'20-21 Budget by Month'!$E$21</definedName>
    <definedName name="QB_ROW_866240_1" localSheetId="9" hidden="1">'20-21 Budget by Month'!$E$23</definedName>
    <definedName name="QB_ROW_866320" localSheetId="6" hidden="1">'09.21 General Ledger'!$C$132</definedName>
    <definedName name="QB_ROW_866320_1" localSheetId="6" hidden="1">'09.21 General Ledger'!$C$138</definedName>
    <definedName name="QB_ROW_866320_2" localSheetId="6" hidden="1">'09.21 General Ledger'!$C$139</definedName>
    <definedName name="QB_ROW_87010" localSheetId="6" hidden="1">'09.21 General Ledger'!$B$327</definedName>
    <definedName name="QB_ROW_87010_1" localSheetId="6" hidden="1">'09.21 General Ledger'!$B$332</definedName>
    <definedName name="QB_ROW_87010_2" localSheetId="6" hidden="1">'09.21 General Ledger'!#REF!</definedName>
    <definedName name="QB_ROW_87030" localSheetId="1" hidden="1">'09.21 P&amp;L Expanded'!#REF!</definedName>
    <definedName name="QB_ROW_87030" localSheetId="13" hidden="1">'16-17 P&amp;L by Month'!$D$97</definedName>
    <definedName name="QB_ROW_87030" localSheetId="12" hidden="1">'17-18 P&amp;L by Month'!$D$104</definedName>
    <definedName name="QB_ROW_87030" localSheetId="11" hidden="1">'18-19 P&amp;L by Month'!#REF!</definedName>
    <definedName name="QB_ROW_87030" localSheetId="10" hidden="1">'19-20 P&amp;L by Month'!#REF!</definedName>
    <definedName name="QB_ROW_87030" localSheetId="9" hidden="1">'20-21 Budget by Month'!$D$114</definedName>
    <definedName name="QB_ROW_87030_1" localSheetId="1" hidden="1">'09.21 P&amp;L Expanded'!#REF!</definedName>
    <definedName name="QB_ROW_87030_1" localSheetId="13" hidden="1">'16-17 P&amp;L by Month'!$D$101</definedName>
    <definedName name="QB_ROW_87030_1" localSheetId="12" hidden="1">'17-18 P&amp;L by Month'!$D$98</definedName>
    <definedName name="QB_ROW_87030_1" localSheetId="11" hidden="1">'18-19 P&amp;L by Month'!$D$102</definedName>
    <definedName name="QB_ROW_87030_1" localSheetId="10" hidden="1">'19-20 P&amp;L by Month'!$D$111</definedName>
    <definedName name="QB_ROW_87030_1" localSheetId="9" hidden="1">'20-21 Budget by Month'!$D$123</definedName>
    <definedName name="QB_ROW_87030_2" localSheetId="13" hidden="1">'16-17 P&amp;L by Month'!$D$107</definedName>
    <definedName name="QB_ROW_87030_3" localSheetId="13" hidden="1">'16-17 P&amp;L by Month'!$D$109</definedName>
    <definedName name="QB_ROW_87030_4" localSheetId="13" hidden="1">'16-17 P&amp;L by Month'!$D$110</definedName>
    <definedName name="QB_ROW_87030_5" localSheetId="13" hidden="1">'16-17 P&amp;L by Month'!$D$111</definedName>
    <definedName name="QB_ROW_87310" localSheetId="6" hidden="1">'09.21 General Ledger'!#REF!</definedName>
    <definedName name="QB_ROW_87310_1" localSheetId="6" hidden="1">'09.21 General Ledger'!#REF!</definedName>
    <definedName name="QB_ROW_87310_2" localSheetId="6" hidden="1">'09.21 General Ledger'!$B$348</definedName>
    <definedName name="QB_ROW_87330" localSheetId="1" hidden="1">'09.21 P&amp;L Expanded'!#REF!</definedName>
    <definedName name="QB_ROW_87330" localSheetId="13" hidden="1">'16-17 P&amp;L by Month'!$D$107</definedName>
    <definedName name="QB_ROW_87330" localSheetId="12" hidden="1">'17-18 P&amp;L by Month'!$D$113</definedName>
    <definedName name="QB_ROW_87330" localSheetId="11" hidden="1">'18-19 P&amp;L by Month'!#REF!</definedName>
    <definedName name="QB_ROW_87330" localSheetId="10" hidden="1">'19-20 P&amp;L by Month'!#REF!</definedName>
    <definedName name="QB_ROW_87330" localSheetId="9" hidden="1">'20-21 Budget by Month'!$D$127</definedName>
    <definedName name="QB_ROW_87330" localSheetId="0" hidden="1">Tracking!$D$23</definedName>
    <definedName name="QB_ROW_87330_1" localSheetId="1" hidden="1">'09.21 P&amp;L Expanded'!#REF!</definedName>
    <definedName name="QB_ROW_87330_1" localSheetId="13" hidden="1">'16-17 P&amp;L by Month'!$D$112</definedName>
    <definedName name="QB_ROW_87330_1" localSheetId="12" hidden="1">'17-18 P&amp;L by Month'!$D$107</definedName>
    <definedName name="QB_ROW_87330_1" localSheetId="11" hidden="1">'18-19 P&amp;L by Month'!#REF!</definedName>
    <definedName name="QB_ROW_87330_1" localSheetId="10" hidden="1">'19-20 P&amp;L by Month'!#REF!</definedName>
    <definedName name="QB_ROW_87330_1" localSheetId="9" hidden="1">'20-21 Budget by Month'!$D$137</definedName>
    <definedName name="QB_ROW_87330_2" localSheetId="13" hidden="1">'16-17 P&amp;L by Month'!$D$118</definedName>
    <definedName name="QB_ROW_87330_3" localSheetId="13" hidden="1">'16-17 P&amp;L by Month'!$D$120</definedName>
    <definedName name="QB_ROW_87330_4" localSheetId="13" hidden="1">'16-17 P&amp;L by Month'!$D$121</definedName>
    <definedName name="QB_ROW_87330_5" localSheetId="13" hidden="1">'16-17 P&amp;L by Month'!$D$122</definedName>
    <definedName name="QB_ROW_875030" localSheetId="6" hidden="1">'09.21 General Ledger'!#REF!</definedName>
    <definedName name="QB_ROW_875030_1" localSheetId="6" hidden="1">'09.21 General Ledger'!#REF!</definedName>
    <definedName name="QB_ROW_875030_2" localSheetId="6" hidden="1">'09.21 General Ledger'!#REF!</definedName>
    <definedName name="QB_ROW_875260" localSheetId="3" hidden="1">'09.21 Balance Sheet'!$G$30</definedName>
    <definedName name="QB_ROW_875260_1" localSheetId="3" hidden="1">'09.21 Balance Sheet'!$G$35</definedName>
    <definedName name="QB_ROW_875330" localSheetId="6" hidden="1">'09.21 General Ledger'!#REF!</definedName>
    <definedName name="QB_ROW_875330_1" localSheetId="6" hidden="1">'09.21 General Ledger'!#REF!</definedName>
    <definedName name="QB_ROW_875330_2" localSheetId="6" hidden="1">'09.21 General Ledger'!#REF!</definedName>
    <definedName name="QB_ROW_876030" localSheetId="6" hidden="1">'09.21 General Ledger'!#REF!</definedName>
    <definedName name="QB_ROW_876030_1" localSheetId="6" hidden="1">'09.21 General Ledger'!#REF!</definedName>
    <definedName name="QB_ROW_876240" localSheetId="5" hidden="1">'09.21 Statement of Cash Flow'!#REF!</definedName>
    <definedName name="QB_ROW_876260" localSheetId="3" hidden="1">'09.21 Balance Sheet'!#REF!</definedName>
    <definedName name="QB_ROW_876260_1" localSheetId="3" hidden="1">'09.21 Balance Sheet'!$G$25</definedName>
    <definedName name="QB_ROW_876330" localSheetId="6" hidden="1">'09.21 General Ledger'!#REF!</definedName>
    <definedName name="QB_ROW_876330_1" localSheetId="6" hidden="1">'09.21 General Ledger'!#REF!</definedName>
    <definedName name="QB_ROW_878010" localSheetId="6" hidden="1">'09.21 General Ledger'!#REF!</definedName>
    <definedName name="QB_ROW_878010_1" localSheetId="6" hidden="1">'09.21 General Ledger'!#REF!</definedName>
    <definedName name="QB_ROW_878010_2" localSheetId="6" hidden="1">'09.21 General Ledger'!#REF!</definedName>
    <definedName name="QB_ROW_878310" localSheetId="6" hidden="1">'09.21 General Ledger'!#REF!</definedName>
    <definedName name="QB_ROW_878310_1" localSheetId="6" hidden="1">'09.21 General Ledger'!#REF!</definedName>
    <definedName name="QB_ROW_878310_2" localSheetId="6" hidden="1">'09.21 General Ledger'!#REF!</definedName>
    <definedName name="QB_ROW_879030" localSheetId="6" hidden="1">'09.21 General Ledger'!$D$171</definedName>
    <definedName name="QB_ROW_879030_1" localSheetId="6" hidden="1">'09.21 General Ledger'!$D$177</definedName>
    <definedName name="QB_ROW_879030_2" localSheetId="6" hidden="1">'09.21 General Ledger'!#REF!</definedName>
    <definedName name="QB_ROW_879250" localSheetId="1" hidden="1">'09.21 P&amp;L Expanded'!$F$56</definedName>
    <definedName name="QB_ROW_879250" localSheetId="13" hidden="1">'16-17 P&amp;L by Month'!$F$41</definedName>
    <definedName name="QB_ROW_879250" localSheetId="12" hidden="1">'17-18 P&amp;L by Month'!$F$41</definedName>
    <definedName name="QB_ROW_879250" localSheetId="11" hidden="1">'18-19 P&amp;L by Month'!$F$43</definedName>
    <definedName name="QB_ROW_879250" localSheetId="10" hidden="1">'19-20 P&amp;L by Month'!$F$47</definedName>
    <definedName name="QB_ROW_879250" localSheetId="9" hidden="1">'20-21 Budget by Month'!$F$43</definedName>
    <definedName name="QB_ROW_879250_1" localSheetId="1" hidden="1">'09.21 P&amp;L Expanded'!$F$53</definedName>
    <definedName name="QB_ROW_879250_1" localSheetId="13" hidden="1">'16-17 P&amp;L by Month'!$F$42</definedName>
    <definedName name="QB_ROW_879250_1" localSheetId="12" hidden="1">'17-18 P&amp;L by Month'!$F$39</definedName>
    <definedName name="QB_ROW_879250_1" localSheetId="11" hidden="1">'18-19 P&amp;L by Month'!$F$41</definedName>
    <definedName name="QB_ROW_879250_1" localSheetId="10" hidden="1">'19-20 P&amp;L by Month'!$F$45</definedName>
    <definedName name="QB_ROW_879250_1" localSheetId="9" hidden="1">'20-21 Budget by Month'!$F$52</definedName>
    <definedName name="QB_ROW_879250_2" localSheetId="13" hidden="1">'16-17 P&amp;L by Month'!$F$44</definedName>
    <definedName name="QB_ROW_879250_3" localSheetId="13" hidden="1">'16-17 P&amp;L by Month'!$F$45</definedName>
    <definedName name="QB_ROW_879250_4" localSheetId="13" hidden="1">'16-17 P&amp;L by Month'!$F$46</definedName>
    <definedName name="QB_ROW_879250_5" localSheetId="13" hidden="1">'16-17 P&amp;L by Month'!$F$47</definedName>
    <definedName name="QB_ROW_879330" localSheetId="6" hidden="1">'09.21 General Ledger'!$D$173</definedName>
    <definedName name="QB_ROW_879330_1" localSheetId="6" hidden="1">'09.21 General Ledger'!$D$179</definedName>
    <definedName name="QB_ROW_879330_2" localSheetId="6" hidden="1">'09.21 General Ledger'!$D$180</definedName>
    <definedName name="QB_ROW_880020" localSheetId="6" hidden="1">'09.21 General Ledger'!$C$110</definedName>
    <definedName name="QB_ROW_880020_1" localSheetId="6" hidden="1">'09.21 General Ledger'!$C$116</definedName>
    <definedName name="QB_ROW_880020_2" localSheetId="6" hidden="1">'09.21 General Ledger'!$C$126</definedName>
    <definedName name="QB_ROW_880240" localSheetId="1" hidden="1">'09.21 P&amp;L Expanded'!$E$20</definedName>
    <definedName name="QB_ROW_880240" localSheetId="13" hidden="1">'16-17 P&amp;L by Month'!$E$16</definedName>
    <definedName name="QB_ROW_880240" localSheetId="12" hidden="1">'17-18 P&amp;L by Month'!$E$15</definedName>
    <definedName name="QB_ROW_880240" localSheetId="11" hidden="1">'18-19 P&amp;L by Month'!$E$15</definedName>
    <definedName name="QB_ROW_880240" localSheetId="10" hidden="1">'19-20 P&amp;L by Month'!$E$18</definedName>
    <definedName name="QB_ROW_880240" localSheetId="9" hidden="1">'20-21 Budget by Month'!$E$16</definedName>
    <definedName name="QB_ROW_880320" localSheetId="6" hidden="1">'09.21 General Ledger'!$C$113</definedName>
    <definedName name="QB_ROW_880320_1" localSheetId="6" hidden="1">'09.21 General Ledger'!$C$119</definedName>
    <definedName name="QB_ROW_880320_2" localSheetId="6" hidden="1">'09.21 General Ledger'!$C$127</definedName>
    <definedName name="QB_ROW_882250" localSheetId="1" hidden="1">'09.21 P&amp;L Expanded'!$F$88</definedName>
    <definedName name="QB_ROW_882250" localSheetId="13" hidden="1">'16-17 P&amp;L by Month'!$F$68</definedName>
    <definedName name="QB_ROW_882250" localSheetId="9" hidden="1">'20-21 Budget by Month'!$F$72</definedName>
    <definedName name="QB_ROW_882250_1" localSheetId="1" hidden="1">'09.21 P&amp;L Expanded'!$F$86</definedName>
    <definedName name="QB_ROW_882250_1" localSheetId="13" hidden="1">'16-17 P&amp;L by Month'!$F$71</definedName>
    <definedName name="QB_ROW_882250_1" localSheetId="9" hidden="1">'20-21 Budget by Month'!$F$81</definedName>
    <definedName name="QB_ROW_88240" localSheetId="9" hidden="1">'20-21 Budget by Month'!$E$116</definedName>
    <definedName name="QB_ROW_88240_1" localSheetId="9" hidden="1">'20-21 Budget by Month'!$E$125</definedName>
    <definedName name="QB_ROW_884020" localSheetId="6" hidden="1">'09.21 General Ledger'!$C$276</definedName>
    <definedName name="QB_ROW_884020_1" localSheetId="6" hidden="1">'09.21 General Ledger'!$C$281</definedName>
    <definedName name="QB_ROW_884020_2" localSheetId="6" hidden="1">'09.21 General Ledger'!$C$312</definedName>
    <definedName name="QB_ROW_884240" localSheetId="1" hidden="1">'09.21 P&amp;L Expanded'!#REF!</definedName>
    <definedName name="QB_ROW_884240" localSheetId="13" hidden="1">'16-17 P&amp;L by Month'!$E$92</definedName>
    <definedName name="QB_ROW_884240" localSheetId="12" hidden="1">'17-18 P&amp;L by Month'!$E$99</definedName>
    <definedName name="QB_ROW_884240" localSheetId="11" hidden="1">'18-19 P&amp;L by Month'!#REF!</definedName>
    <definedName name="QB_ROW_884240" localSheetId="10" hidden="1">'19-20 P&amp;L by Month'!#REF!</definedName>
    <definedName name="QB_ROW_884240" localSheetId="9" hidden="1">'20-21 Budget by Month'!$E$109</definedName>
    <definedName name="QB_ROW_884240_1" localSheetId="1" hidden="1">'09.21 P&amp;L Expanded'!$E$119</definedName>
    <definedName name="QB_ROW_884240_1" localSheetId="13" hidden="1">'16-17 P&amp;L by Month'!$E$96</definedName>
    <definedName name="QB_ROW_884240_1" localSheetId="12" hidden="1">'17-18 P&amp;L by Month'!$E$93</definedName>
    <definedName name="QB_ROW_884240_1" localSheetId="11" hidden="1">'18-19 P&amp;L by Month'!$E$97</definedName>
    <definedName name="QB_ROW_884240_1" localSheetId="10" hidden="1">'19-20 P&amp;L by Month'!$E$103</definedName>
    <definedName name="QB_ROW_884240_1" localSheetId="9" hidden="1">'20-21 Budget by Month'!$E$118</definedName>
    <definedName name="QB_ROW_884240_2" localSheetId="13" hidden="1">'16-17 P&amp;L by Month'!$E$102</definedName>
    <definedName name="QB_ROW_884240_3" localSheetId="13" hidden="1">'16-17 P&amp;L by Month'!$E$104</definedName>
    <definedName name="QB_ROW_884240_4" localSheetId="13" hidden="1">'16-17 P&amp;L by Month'!$E$105</definedName>
    <definedName name="QB_ROW_884240_5" localSheetId="13" hidden="1">'16-17 P&amp;L by Month'!$E$106</definedName>
    <definedName name="QB_ROW_884320" localSheetId="6" hidden="1">'09.21 General Ledger'!$C$279</definedName>
    <definedName name="QB_ROW_884320_1" localSheetId="6" hidden="1">'09.21 General Ledger'!$C$284</definedName>
    <definedName name="QB_ROW_884320_2" localSheetId="6" hidden="1">'09.21 General Ledger'!$C$315</definedName>
    <definedName name="QB_ROW_886030" localSheetId="6" hidden="1">'09.21 General Ledger'!#REF!</definedName>
    <definedName name="QB_ROW_886030_1" localSheetId="6" hidden="1">'09.21 General Ledger'!#REF!</definedName>
    <definedName name="QB_ROW_886030_2" localSheetId="6" hidden="1">'09.21 General Ledger'!#REF!</definedName>
    <definedName name="QB_ROW_886260" localSheetId="3" hidden="1">'09.21 Balance Sheet'!$G$33</definedName>
    <definedName name="QB_ROW_886260_1" localSheetId="3" hidden="1">'09.21 Balance Sheet'!$G$38</definedName>
    <definedName name="QB_ROW_886330" localSheetId="6" hidden="1">'09.21 General Ledger'!#REF!</definedName>
    <definedName name="QB_ROW_886330_1" localSheetId="6" hidden="1">'09.21 General Ledger'!#REF!</definedName>
    <definedName name="QB_ROW_886330_2" localSheetId="6" hidden="1">'09.21 General Ledger'!#REF!</definedName>
    <definedName name="QB_ROW_889240" localSheetId="13" hidden="1">'16-17 P&amp;L by Month'!$E$8</definedName>
    <definedName name="QB_ROW_889240" localSheetId="9" hidden="1">'20-21 Budget by Month'!$E$9</definedName>
    <definedName name="QB_ROW_890240" localSheetId="1" hidden="1">'09.21 P&amp;L Expanded'!$E$44</definedName>
    <definedName name="QB_ROW_890240" localSheetId="9" hidden="1">'20-21 Budget by Month'!$E$33</definedName>
    <definedName name="QB_ROW_890240_1" localSheetId="1" hidden="1">'09.21 P&amp;L Expanded'!#REF!</definedName>
    <definedName name="QB_ROW_890240_1" localSheetId="9" hidden="1">'20-21 Budget by Month'!$E$41</definedName>
    <definedName name="QB_ROW_891030" localSheetId="6" hidden="1">'09.21 General Ledger'!$D$201</definedName>
    <definedName name="QB_ROW_891030_1" localSheetId="6" hidden="1">'09.21 General Ledger'!$D$206</definedName>
    <definedName name="QB_ROW_891030_2" localSheetId="6" hidden="1">'09.21 General Ledger'!$D$204</definedName>
    <definedName name="QB_ROW_891250" localSheetId="1" hidden="1">'09.21 P&amp;L Expanded'!$F$75</definedName>
    <definedName name="QB_ROW_891250" localSheetId="13" hidden="1">'16-17 P&amp;L by Month'!$F$53</definedName>
    <definedName name="QB_ROW_891250" localSheetId="12" hidden="1">'17-18 P&amp;L by Month'!$F$54</definedName>
    <definedName name="QB_ROW_891250" localSheetId="11" hidden="1">'18-19 P&amp;L by Month'!$F$56</definedName>
    <definedName name="QB_ROW_891250" localSheetId="10" hidden="1">'19-20 P&amp;L by Month'!$F$60</definedName>
    <definedName name="QB_ROW_891250" localSheetId="9" hidden="1">'20-21 Budget by Month'!$F$59</definedName>
    <definedName name="QB_ROW_891250_1" localSheetId="1" hidden="1">'09.21 P&amp;L Expanded'!$F$73</definedName>
    <definedName name="QB_ROW_891250_1" localSheetId="13" hidden="1">'16-17 P&amp;L by Month'!$F$55</definedName>
    <definedName name="QB_ROW_891250_1" localSheetId="12" hidden="1">'17-18 P&amp;L by Month'!$F$52</definedName>
    <definedName name="QB_ROW_891250_1" localSheetId="11" hidden="1">'18-19 P&amp;L by Month'!$F$54</definedName>
    <definedName name="QB_ROW_891250_1" localSheetId="10" hidden="1">'19-20 P&amp;L by Month'!$F$58</definedName>
    <definedName name="QB_ROW_891250_1" localSheetId="9" hidden="1">'20-21 Budget by Month'!$F$68</definedName>
    <definedName name="QB_ROW_891250_2" localSheetId="13" hidden="1">'16-17 P&amp;L by Month'!$F$57</definedName>
    <definedName name="QB_ROW_891250_3" localSheetId="13" hidden="1">'16-17 P&amp;L by Month'!$F$58</definedName>
    <definedName name="QB_ROW_891250_4" localSheetId="13" hidden="1">'16-17 P&amp;L by Month'!$F$59</definedName>
    <definedName name="QB_ROW_891250_5" localSheetId="13" hidden="1">'16-17 P&amp;L by Month'!$F$62</definedName>
    <definedName name="QB_ROW_891330" localSheetId="6" hidden="1">'09.21 General Ledger'!$D$210</definedName>
    <definedName name="QB_ROW_891330_1" localSheetId="6" hidden="1">'09.21 General Ledger'!$D$215</definedName>
    <definedName name="QB_ROW_891330_2" localSheetId="6" hidden="1">'09.21 General Ledger'!$D$212</definedName>
    <definedName name="QB_ROW_892250" localSheetId="1" hidden="1">'09.21 P&amp;L Expanded'!$F$82</definedName>
    <definedName name="QB_ROW_892250" localSheetId="9" hidden="1">'20-21 Budget by Month'!$F$66</definedName>
    <definedName name="QB_ROW_892250_1" localSheetId="1" hidden="1">'09.21 P&amp;L Expanded'!$F$80</definedName>
    <definedName name="QB_ROW_892250_1" localSheetId="9" hidden="1">'20-21 Budget by Month'!$F$75</definedName>
    <definedName name="QB_ROW_89240" localSheetId="1" hidden="1">'09.21 P&amp;L Expanded'!#REF!</definedName>
    <definedName name="QB_ROW_89240" localSheetId="13" hidden="1">'16-17 P&amp;L by Month'!$E$122</definedName>
    <definedName name="QB_ROW_89240" localSheetId="9" hidden="1">'20-21 Budget by Month'!$E$121</definedName>
    <definedName name="QB_ROW_89240_1" localSheetId="1" hidden="1">'09.21 P&amp;L Expanded'!#REF!</definedName>
    <definedName name="QB_ROW_89240_1" localSheetId="9" hidden="1">'20-21 Budget by Month'!$E$131</definedName>
    <definedName name="QB_ROW_893250" localSheetId="1" hidden="1">'09.21 P&amp;L Expanded'!$F$86</definedName>
    <definedName name="QB_ROW_893250" localSheetId="13" hidden="1">'16-17 P&amp;L by Month'!$F$63</definedName>
    <definedName name="QB_ROW_893250" localSheetId="9" hidden="1">'20-21 Budget by Month'!$F$70</definedName>
    <definedName name="QB_ROW_893250_1" localSheetId="1" hidden="1">'09.21 P&amp;L Expanded'!$F$84</definedName>
    <definedName name="QB_ROW_893250_1" localSheetId="13" hidden="1">'16-17 P&amp;L by Month'!$F$64</definedName>
    <definedName name="QB_ROW_893250_1" localSheetId="9" hidden="1">'20-21 Budget by Month'!$F$79</definedName>
    <definedName name="QB_ROW_893250_2" localSheetId="13" hidden="1">'16-17 P&amp;L by Month'!$F$65</definedName>
    <definedName name="QB_ROW_893250_3" localSheetId="13" hidden="1">'16-17 P&amp;L by Month'!$F$66</definedName>
    <definedName name="QB_ROW_893250_4" localSheetId="13" hidden="1">'16-17 P&amp;L by Month'!$F$69</definedName>
    <definedName name="QB_ROW_894030" localSheetId="6" hidden="1">'09.21 General Ledger'!$D$227</definedName>
    <definedName name="QB_ROW_894030_1" localSheetId="6" hidden="1">'09.21 General Ledger'!$D$232</definedName>
    <definedName name="QB_ROW_894030_2" localSheetId="6" hidden="1">'09.21 General Ledger'!$D$255</definedName>
    <definedName name="QB_ROW_894250" localSheetId="1" hidden="1">'09.21 P&amp;L Expanded'!$F$85</definedName>
    <definedName name="QB_ROW_894250" localSheetId="12" hidden="1">'17-18 P&amp;L by Month'!$F$61</definedName>
    <definedName name="QB_ROW_894250" localSheetId="11" hidden="1">'18-19 P&amp;L by Month'!$F$63</definedName>
    <definedName name="QB_ROW_894250" localSheetId="10" hidden="1">'19-20 P&amp;L by Month'!$F$67</definedName>
    <definedName name="QB_ROW_894250" localSheetId="9" hidden="1">'20-21 Budget by Month'!$F$69</definedName>
    <definedName name="QB_ROW_894250_1" localSheetId="1" hidden="1">'09.21 P&amp;L Expanded'!$F$83</definedName>
    <definedName name="QB_ROW_894250_1" localSheetId="12" hidden="1">'17-18 P&amp;L by Month'!$F$59</definedName>
    <definedName name="QB_ROW_894250_1" localSheetId="11" hidden="1">'18-19 P&amp;L by Month'!$F$61</definedName>
    <definedName name="QB_ROW_894250_1" localSheetId="10" hidden="1">'19-20 P&amp;L by Month'!$F$65</definedName>
    <definedName name="QB_ROW_894250_1" localSheetId="9" hidden="1">'20-21 Budget by Month'!$F$78</definedName>
    <definedName name="QB_ROW_894330" localSheetId="6" hidden="1">'09.21 General Ledger'!$D$228</definedName>
    <definedName name="QB_ROW_894330_1" localSheetId="6" hidden="1">'09.21 General Ledger'!$D$233</definedName>
    <definedName name="QB_ROW_894330_2" localSheetId="6" hidden="1">'09.21 General Ledger'!$D$258</definedName>
    <definedName name="QB_ROW_895250" localSheetId="13" hidden="1">'16-17 P&amp;L by Month'!$F$65</definedName>
    <definedName name="QB_ROW_895250" localSheetId="9" hidden="1">'20-21 Budget by Month'!$F$82</definedName>
    <definedName name="QB_ROW_895250_1" localSheetId="13" hidden="1">'16-17 P&amp;L by Month'!$F$68</definedName>
    <definedName name="QB_ROW_895250_1" localSheetId="9" hidden="1">'20-21 Budget by Month'!$F$91</definedName>
    <definedName name="QB_ROW_895250_2" localSheetId="13" hidden="1">'16-17 P&amp;L by Month'!$F$74</definedName>
    <definedName name="QB_ROW_895250_3" localSheetId="13" hidden="1">'16-17 P&amp;L by Month'!$F$75</definedName>
    <definedName name="QB_ROW_895250_4" localSheetId="13" hidden="1">'16-17 P&amp;L by Month'!$F$76</definedName>
    <definedName name="QB_ROW_895250_5" localSheetId="13" hidden="1">'16-17 P&amp;L by Month'!$F$77</definedName>
    <definedName name="QB_ROW_896250" localSheetId="13" hidden="1">'16-17 P&amp;L by Month'!$F$66</definedName>
    <definedName name="QB_ROW_896250" localSheetId="9" hidden="1">'20-21 Budget by Month'!$F$83</definedName>
    <definedName name="QB_ROW_896250_1" localSheetId="13" hidden="1">'16-17 P&amp;L by Month'!$F$69</definedName>
    <definedName name="QB_ROW_896250_1" localSheetId="9" hidden="1">'20-21 Budget by Month'!$F$92</definedName>
    <definedName name="QB_ROW_896250_2" localSheetId="13" hidden="1">'16-17 P&amp;L by Month'!$F$75</definedName>
    <definedName name="QB_ROW_896250_3" localSheetId="13" hidden="1">'16-17 P&amp;L by Month'!$F$76</definedName>
    <definedName name="QB_ROW_896250_4" localSheetId="13" hidden="1">'16-17 P&amp;L by Month'!$F$77</definedName>
    <definedName name="QB_ROW_896250_5" localSheetId="13" hidden="1">'16-17 P&amp;L by Month'!$F$78</definedName>
    <definedName name="QB_ROW_897010" localSheetId="6" hidden="1">'09.21 General Ledger'!#REF!</definedName>
    <definedName name="QB_ROW_897240" localSheetId="3" hidden="1">'09.21 Balance Sheet'!#REF!</definedName>
    <definedName name="QB_ROW_897240" localSheetId="5" hidden="1">'09.21 Statement of Cash Flow'!$E$6</definedName>
    <definedName name="QB_ROW_897310" localSheetId="6" hidden="1">'09.21 General Ledger'!#REF!</definedName>
    <definedName name="QB_ROW_898010" localSheetId="6" hidden="1">'09.21 General Ledger'!#REF!</definedName>
    <definedName name="QB_ROW_898230" localSheetId="3" hidden="1">'09.21 Balance Sheet'!$D$14</definedName>
    <definedName name="QB_ROW_898240" localSheetId="5" hidden="1">'09.21 Statement of Cash Flow'!#REF!</definedName>
    <definedName name="QB_ROW_898310" localSheetId="6" hidden="1">'09.21 General Ledger'!#REF!</definedName>
    <definedName name="QB_ROW_899030" localSheetId="6" hidden="1">'09.21 General Ledger'!#REF!</definedName>
    <definedName name="QB_ROW_899030_1" localSheetId="6" hidden="1">'09.21 General Ledger'!#REF!</definedName>
    <definedName name="QB_ROW_899030_2" localSheetId="6" hidden="1">'09.21 General Ledger'!#REF!</definedName>
    <definedName name="QB_ROW_899240" localSheetId="5" hidden="1">'09.21 Statement of Cash Flow'!$E$7</definedName>
    <definedName name="QB_ROW_899240_1" localSheetId="5" hidden="1">'09.21 Statement of Cash Flow'!$E$8</definedName>
    <definedName name="QB_ROW_899260" localSheetId="3" hidden="1">'09.21 Balance Sheet'!$G$37</definedName>
    <definedName name="QB_ROW_899260_1" localSheetId="3" hidden="1">'09.21 Balance Sheet'!$G$42</definedName>
    <definedName name="QB_ROW_899330" localSheetId="6" hidden="1">'09.21 General Ledger'!#REF!</definedName>
    <definedName name="QB_ROW_899330_1" localSheetId="6" hidden="1">'09.21 General Ledger'!#REF!</definedName>
    <definedName name="QB_ROW_899330_2" localSheetId="6" hidden="1">'09.21 General Ledger'!#REF!</definedName>
    <definedName name="QB_ROW_901010" localSheetId="6" hidden="1">'09.21 General Ledger'!$B$380</definedName>
    <definedName name="QB_ROW_901010_1" localSheetId="6" hidden="1">'09.21 General Ledger'!#REF!</definedName>
    <definedName name="QB_ROW_901010_2" localSheetId="6" hidden="1">'09.21 General Ledger'!#REF!</definedName>
    <definedName name="QB_ROW_901230" localSheetId="1" hidden="1">'09.21 P&amp;L Expanded'!#REF!</definedName>
    <definedName name="QB_ROW_901230" localSheetId="12" hidden="1">'17-18 P&amp;L by Month'!$D$136</definedName>
    <definedName name="QB_ROW_901230" localSheetId="11" hidden="1">'18-19 P&amp;L by Month'!#REF!</definedName>
    <definedName name="QB_ROW_901230" localSheetId="10" hidden="1">'19-20 P&amp;L by Month'!#REF!</definedName>
    <definedName name="QB_ROW_901230_1" localSheetId="1" hidden="1">'09.21 P&amp;L Expanded'!#REF!</definedName>
    <definedName name="QB_ROW_901230_1" localSheetId="12" hidden="1">'17-18 P&amp;L by Month'!$D$132</definedName>
    <definedName name="QB_ROW_901230_1" localSheetId="11" hidden="1">'18-19 P&amp;L by Month'!#REF!</definedName>
    <definedName name="QB_ROW_901230_1" localSheetId="10" hidden="1">'19-20 P&amp;L by Month'!#REF!</definedName>
    <definedName name="QB_ROW_901310" localSheetId="6" hidden="1">'09.21 General Ledger'!#REF!</definedName>
    <definedName name="QB_ROW_901310_1" localSheetId="6" hidden="1">'09.21 General Ledger'!#REF!</definedName>
    <definedName name="QB_ROW_901310_2" localSheetId="6" hidden="1">'09.21 General Ledger'!#REF!</definedName>
    <definedName name="QB_ROW_902010" localSheetId="6" hidden="1">'09.21 General Ledger'!#REF!</definedName>
    <definedName name="QB_ROW_902010_1" localSheetId="6" hidden="1">'09.21 General Ledger'!#REF!</definedName>
    <definedName name="QB_ROW_902010_2" localSheetId="6" hidden="1">'09.21 General Ledger'!#REF!</definedName>
    <definedName name="QB_ROW_9021" localSheetId="3" hidden="1">'09.21 Balance Sheet'!$C$21</definedName>
    <definedName name="QB_ROW_9021_1" localSheetId="3" hidden="1">'09.21 Balance Sheet'!#REF!</definedName>
    <definedName name="QB_ROW_902230" localSheetId="1" hidden="1">'09.21 P&amp;L Expanded'!#REF!</definedName>
    <definedName name="QB_ROW_902230" localSheetId="12" hidden="1">'17-18 P&amp;L by Month'!#REF!</definedName>
    <definedName name="QB_ROW_902230" localSheetId="11" hidden="1">'18-19 P&amp;L by Month'!#REF!</definedName>
    <definedName name="QB_ROW_902230" localSheetId="10" hidden="1">'19-20 P&amp;L by Month'!#REF!</definedName>
    <definedName name="QB_ROW_902230_1" localSheetId="1" hidden="1">'09.21 P&amp;L Expanded'!#REF!</definedName>
    <definedName name="QB_ROW_902230_1" localSheetId="12" hidden="1">'17-18 P&amp;L by Month'!$D$138</definedName>
    <definedName name="QB_ROW_902230_1" localSheetId="11" hidden="1">'18-19 P&amp;L by Month'!#REF!</definedName>
    <definedName name="QB_ROW_902230_1" localSheetId="10" hidden="1">'19-20 P&amp;L by Month'!#REF!</definedName>
    <definedName name="QB_ROW_902310" localSheetId="6" hidden="1">'09.21 General Ledger'!#REF!</definedName>
    <definedName name="QB_ROW_902310_1" localSheetId="6" hidden="1">'09.21 General Ledger'!#REF!</definedName>
    <definedName name="QB_ROW_902310_2" localSheetId="6" hidden="1">'09.21 General Ledger'!#REF!</definedName>
    <definedName name="QB_ROW_91020" localSheetId="6" hidden="1">'09.21 General Ledger'!$C$343</definedName>
    <definedName name="QB_ROW_91020_1" localSheetId="6" hidden="1">'09.21 General Ledger'!#REF!</definedName>
    <definedName name="QB_ROW_91020_2" localSheetId="6" hidden="1">'09.21 General Ledger'!#REF!</definedName>
    <definedName name="QB_ROW_91240" localSheetId="1" hidden="1">'09.21 P&amp;L Expanded'!#REF!</definedName>
    <definedName name="QB_ROW_91240" localSheetId="13" hidden="1">'16-17 P&amp;L by Month'!$E$103</definedName>
    <definedName name="QB_ROW_91240" localSheetId="12" hidden="1">'17-18 P&amp;L by Month'!$E$108</definedName>
    <definedName name="QB_ROW_91240" localSheetId="11" hidden="1">'18-19 P&amp;L by Month'!#REF!</definedName>
    <definedName name="QB_ROW_91240" localSheetId="10" hidden="1">'19-20 P&amp;L by Month'!#REF!</definedName>
    <definedName name="QB_ROW_91240" localSheetId="9" hidden="1">'20-21 Budget by Month'!$E$123</definedName>
    <definedName name="QB_ROW_91240_1" localSheetId="1" hidden="1">'09.21 P&amp;L Expanded'!#REF!</definedName>
    <definedName name="QB_ROW_91240_1" localSheetId="13" hidden="1">'16-17 P&amp;L by Month'!$E$108</definedName>
    <definedName name="QB_ROW_91240_1" localSheetId="12" hidden="1">'17-18 P&amp;L by Month'!$E$103</definedName>
    <definedName name="QB_ROW_91240_1" localSheetId="11" hidden="1">'18-19 P&amp;L by Month'!#REF!</definedName>
    <definedName name="QB_ROW_91240_1" localSheetId="10" hidden="1">'19-20 P&amp;L by Month'!#REF!</definedName>
    <definedName name="QB_ROW_91240_1" localSheetId="9" hidden="1">'20-21 Budget by Month'!$E$133</definedName>
    <definedName name="QB_ROW_91240_2" localSheetId="13" hidden="1">'16-17 P&amp;L by Month'!$E$114</definedName>
    <definedName name="QB_ROW_91240_3" localSheetId="13" hidden="1">'16-17 P&amp;L by Month'!$E$116</definedName>
    <definedName name="QB_ROW_91240_4" localSheetId="13" hidden="1">'16-17 P&amp;L by Month'!$E$117</definedName>
    <definedName name="QB_ROW_91240_5" localSheetId="13" hidden="1">'16-17 P&amp;L by Month'!$E$118</definedName>
    <definedName name="QB_ROW_91320" localSheetId="6" hidden="1">'09.21 General Ledger'!#REF!</definedName>
    <definedName name="QB_ROW_91320_1" localSheetId="6" hidden="1">'09.21 General Ledger'!#REF!</definedName>
    <definedName name="QB_ROW_91320_2" localSheetId="6" hidden="1">'09.21 General Ledger'!#REF!</definedName>
    <definedName name="QB_ROW_92020" localSheetId="6" hidden="1">'09.21 General Ledger'!#REF!</definedName>
    <definedName name="QB_ROW_92020_1" localSheetId="6" hidden="1">'09.21 General Ledger'!#REF!</definedName>
    <definedName name="QB_ROW_92020_2" localSheetId="6" hidden="1">'09.21 General Ledger'!$C$345</definedName>
    <definedName name="QB_ROW_92240" localSheetId="1" hidden="1">'09.21 P&amp;L Expanded'!#REF!</definedName>
    <definedName name="QB_ROW_92240" localSheetId="13" hidden="1">'16-17 P&amp;L by Month'!$E$106</definedName>
    <definedName name="QB_ROW_92240" localSheetId="12" hidden="1">'17-18 P&amp;L by Month'!$E$112</definedName>
    <definedName name="QB_ROW_92240" localSheetId="11" hidden="1">'18-19 P&amp;L by Month'!#REF!</definedName>
    <definedName name="QB_ROW_92240" localSheetId="10" hidden="1">'19-20 P&amp;L by Month'!#REF!</definedName>
    <definedName name="QB_ROW_92240" localSheetId="9" hidden="1">'20-21 Budget by Month'!$E$126</definedName>
    <definedName name="QB_ROW_92240_1" localSheetId="1" hidden="1">'09.21 P&amp;L Expanded'!#REF!</definedName>
    <definedName name="QB_ROW_92240_1" localSheetId="13" hidden="1">'16-17 P&amp;L by Month'!$E$111</definedName>
    <definedName name="QB_ROW_92240_1" localSheetId="12" hidden="1">'17-18 P&amp;L by Month'!$E$106</definedName>
    <definedName name="QB_ROW_92240_1" localSheetId="11" hidden="1">'18-19 P&amp;L by Month'!#REF!</definedName>
    <definedName name="QB_ROW_92240_1" localSheetId="10" hidden="1">'19-20 P&amp;L by Month'!#REF!</definedName>
    <definedName name="QB_ROW_92240_1" localSheetId="9" hidden="1">'20-21 Budget by Month'!$E$136</definedName>
    <definedName name="QB_ROW_92240_2" localSheetId="13" hidden="1">'16-17 P&amp;L by Month'!$E$117</definedName>
    <definedName name="QB_ROW_92240_3" localSheetId="13" hidden="1">'16-17 P&amp;L by Month'!$E$119</definedName>
    <definedName name="QB_ROW_92240_4" localSheetId="13" hidden="1">'16-17 P&amp;L by Month'!$E$120</definedName>
    <definedName name="QB_ROW_92240_5" localSheetId="13" hidden="1">'16-17 P&amp;L by Month'!$E$121</definedName>
    <definedName name="QB_ROW_92320" localSheetId="6" hidden="1">'09.21 General Ledger'!#REF!</definedName>
    <definedName name="QB_ROW_92320_1" localSheetId="6" hidden="1">'09.21 General Ledger'!#REF!</definedName>
    <definedName name="QB_ROW_92320_2" localSheetId="6" hidden="1">'09.21 General Ledger'!$C$347</definedName>
    <definedName name="QB_ROW_9321" localSheetId="3" hidden="1">'09.21 Balance Sheet'!#REF!</definedName>
    <definedName name="QB_ROW_9321_1" localSheetId="3" hidden="1">'09.21 Balance Sheet'!$C$55</definedName>
    <definedName name="QB_ROW_95240" localSheetId="1" hidden="1">'09.21 P&amp;L Expanded'!#REF!</definedName>
    <definedName name="QB_ROW_95240" localSheetId="13" hidden="1">'16-17 P&amp;L by Month'!$E$118</definedName>
    <definedName name="QB_ROW_95240" localSheetId="9" hidden="1">'20-21 Budget by Month'!$E$120</definedName>
    <definedName name="QB_ROW_95240_1" localSheetId="1" hidden="1">'09.21 P&amp;L Expanded'!#REF!</definedName>
    <definedName name="QB_ROW_95240_1" localSheetId="13" hidden="1">'16-17 P&amp;L by Month'!$E$121</definedName>
    <definedName name="QB_ROW_95240_1" localSheetId="9" hidden="1">'20-21 Budget by Month'!$E$130</definedName>
    <definedName name="QB_ROW_96020" localSheetId="6" hidden="1">'09.21 General Ledger'!#REF!</definedName>
    <definedName name="QB_ROW_96020_1" localSheetId="6" hidden="1">'09.21 General Ledger'!#REF!</definedName>
    <definedName name="QB_ROW_96020_2" localSheetId="6" hidden="1">'09.21 General Ledger'!#REF!</definedName>
    <definedName name="QB_ROW_96240" localSheetId="1" hidden="1">'09.21 P&amp;L Expanded'!#REF!</definedName>
    <definedName name="QB_ROW_96240" localSheetId="13" hidden="1">'16-17 P&amp;L by Month'!$E$105</definedName>
    <definedName name="QB_ROW_96240" localSheetId="12" hidden="1">'17-18 P&amp;L by Month'!$E$111</definedName>
    <definedName name="QB_ROW_96240" localSheetId="11" hidden="1">'18-19 P&amp;L by Month'!#REF!</definedName>
    <definedName name="QB_ROW_96240" localSheetId="10" hidden="1">'19-20 P&amp;L by Month'!#REF!</definedName>
    <definedName name="QB_ROW_96240" localSheetId="9" hidden="1">'20-21 Budget by Month'!$E$125</definedName>
    <definedName name="QB_ROW_96240_1" localSheetId="1" hidden="1">'09.21 P&amp;L Expanded'!#REF!</definedName>
    <definedName name="QB_ROW_96240_1" localSheetId="13" hidden="1">'16-17 P&amp;L by Month'!$E$110</definedName>
    <definedName name="QB_ROW_96240_1" localSheetId="12" hidden="1">'17-18 P&amp;L by Month'!$E$105</definedName>
    <definedName name="QB_ROW_96240_1" localSheetId="11" hidden="1">'18-19 P&amp;L by Month'!#REF!</definedName>
    <definedName name="QB_ROW_96240_1" localSheetId="10" hidden="1">'19-20 P&amp;L by Month'!#REF!</definedName>
    <definedName name="QB_ROW_96240_1" localSheetId="9" hidden="1">'20-21 Budget by Month'!$E$135</definedName>
    <definedName name="QB_ROW_96240_2" localSheetId="13" hidden="1">'16-17 P&amp;L by Month'!$E$116</definedName>
    <definedName name="QB_ROW_96240_3" localSheetId="13" hidden="1">'16-17 P&amp;L by Month'!$E$118</definedName>
    <definedName name="QB_ROW_96240_4" localSheetId="13" hidden="1">'16-17 P&amp;L by Month'!$E$119</definedName>
    <definedName name="QB_ROW_96240_5" localSheetId="13" hidden="1">'16-17 P&amp;L by Month'!$E$120</definedName>
    <definedName name="QB_ROW_96320" localSheetId="6" hidden="1">'09.21 General Ledger'!#REF!</definedName>
    <definedName name="QB_ROW_96320_1" localSheetId="6" hidden="1">'09.21 General Ledger'!#REF!</definedName>
    <definedName name="QB_ROW_96320_2" localSheetId="6" hidden="1">'09.21 General Ledger'!$C$344</definedName>
    <definedName name="QB_ROW_97020" localSheetId="6" hidden="1">'09.21 General Ledger'!$C$265</definedName>
    <definedName name="QB_ROW_97020_1" localSheetId="6" hidden="1">'09.21 General Ledger'!$C$270</definedName>
    <definedName name="QB_ROW_97020_2" localSheetId="6" hidden="1">'09.21 General Ledger'!$C$300</definedName>
    <definedName name="QB_ROW_97040" localSheetId="1" hidden="1">'09.21 P&amp;L Expanded'!$E$119</definedName>
    <definedName name="QB_ROW_97040" localSheetId="13" hidden="1">'16-17 P&amp;L by Month'!$E$86</definedName>
    <definedName name="QB_ROW_97040" localSheetId="12" hidden="1">'17-18 P&amp;L by Month'!$E$93</definedName>
    <definedName name="QB_ROW_97040" localSheetId="11" hidden="1">'18-19 P&amp;L by Month'!$E$97</definedName>
    <definedName name="QB_ROW_97040" localSheetId="10" hidden="1">'19-20 P&amp;L by Month'!$E$103</definedName>
    <definedName name="QB_ROW_97040" localSheetId="9" hidden="1">'20-21 Budget by Month'!$E$103</definedName>
    <definedName name="QB_ROW_97040_1" localSheetId="1" hidden="1">'09.21 P&amp;L Expanded'!$E$113</definedName>
    <definedName name="QB_ROW_97040_1" localSheetId="13" hidden="1">'16-17 P&amp;L by Month'!$E$90</definedName>
    <definedName name="QB_ROW_97040_1" localSheetId="12" hidden="1">'17-18 P&amp;L by Month'!$E$87</definedName>
    <definedName name="QB_ROW_97040_1" localSheetId="11" hidden="1">'18-19 P&amp;L by Month'!$E$91</definedName>
    <definedName name="QB_ROW_97040_1" localSheetId="10" hidden="1">'19-20 P&amp;L by Month'!$E$97</definedName>
    <definedName name="QB_ROW_97040_1" localSheetId="9" hidden="1">'20-21 Budget by Month'!$E$112</definedName>
    <definedName name="QB_ROW_97040_2" localSheetId="13" hidden="1">'16-17 P&amp;L by Month'!$E$96</definedName>
    <definedName name="QB_ROW_97040_3" localSheetId="13" hidden="1">'16-17 P&amp;L by Month'!$E$98</definedName>
    <definedName name="QB_ROW_97040_4" localSheetId="13" hidden="1">'16-17 P&amp;L by Month'!$E$99</definedName>
    <definedName name="QB_ROW_97040_5" localSheetId="13" hidden="1">'16-17 P&amp;L by Month'!$E$100</definedName>
    <definedName name="QB_ROW_97320" localSheetId="6" hidden="1">'09.21 General Ledger'!$C$273</definedName>
    <definedName name="QB_ROW_97320_1" localSheetId="6" hidden="1">'09.21 General Ledger'!$C$278</definedName>
    <definedName name="QB_ROW_97320_2" localSheetId="6" hidden="1">'09.21 General Ledger'!$C$309</definedName>
    <definedName name="QB_ROW_97340" localSheetId="1" hidden="1">'09.21 P&amp;L Expanded'!#REF!</definedName>
    <definedName name="QB_ROW_97340" localSheetId="13" hidden="1">'16-17 P&amp;L by Month'!$E$89</definedName>
    <definedName name="QB_ROW_97340" localSheetId="12" hidden="1">'17-18 P&amp;L by Month'!$E$96</definedName>
    <definedName name="QB_ROW_97340" localSheetId="11" hidden="1">'18-19 P&amp;L by Month'!$E$100</definedName>
    <definedName name="QB_ROW_97340" localSheetId="10" hidden="1">'19-20 P&amp;L by Month'!$E$106</definedName>
    <definedName name="QB_ROW_97340" localSheetId="9" hidden="1">'20-21 Budget by Month'!$E$106</definedName>
    <definedName name="QB_ROW_97340_1" localSheetId="1" hidden="1">'09.21 P&amp;L Expanded'!$E$116</definedName>
    <definedName name="QB_ROW_97340_1" localSheetId="13" hidden="1">'16-17 P&amp;L by Month'!$E$93</definedName>
    <definedName name="QB_ROW_97340_1" localSheetId="12" hidden="1">'17-18 P&amp;L by Month'!$E$90</definedName>
    <definedName name="QB_ROW_97340_1" localSheetId="11" hidden="1">'18-19 P&amp;L by Month'!$E$94</definedName>
    <definedName name="QB_ROW_97340_1" localSheetId="10" hidden="1">'19-20 P&amp;L by Month'!$E$100</definedName>
    <definedName name="QB_ROW_97340_1" localSheetId="9" hidden="1">'20-21 Budget by Month'!$E$115</definedName>
    <definedName name="QB_ROW_97340_2" localSheetId="13" hidden="1">'16-17 P&amp;L by Month'!$E$99</definedName>
    <definedName name="QB_ROW_97340_3" localSheetId="13" hidden="1">'16-17 P&amp;L by Month'!$E$101</definedName>
    <definedName name="QB_ROW_97340_4" localSheetId="13" hidden="1">'16-17 P&amp;L by Month'!$E$102</definedName>
    <definedName name="QB_ROW_97340_5" localSheetId="13" hidden="1">'16-17 P&amp;L by Month'!$E$103</definedName>
    <definedName name="QBCANSUPPORTUPDATE" localSheetId="3">TRUE</definedName>
    <definedName name="QBCANSUPPORTUPDATE" localSheetId="2">TRUE</definedName>
    <definedName name="QBCANSUPPORTUPDATE" localSheetId="6">TRUE</definedName>
    <definedName name="QBCANSUPPORTUPDATE" localSheetId="1">TRUE</definedName>
    <definedName name="QBCANSUPPORTUPDATE" localSheetId="5">TRUE</definedName>
    <definedName name="QBCANSUPPORTUPDATE" localSheetId="13">TRUE</definedName>
    <definedName name="QBCANSUPPORTUPDATE" localSheetId="12">TRUE</definedName>
    <definedName name="QBCANSUPPORTUPDATE" localSheetId="11">TRUE</definedName>
    <definedName name="QBCANSUPPORTUPDATE" localSheetId="10">TRUE</definedName>
    <definedName name="QBCANSUPPORTUPDATE" localSheetId="9">TRUE</definedName>
    <definedName name="QBCANSUPPORTUPDATE" localSheetId="0">TRUE</definedName>
    <definedName name="QBCOMPANYFILENAME" localSheetId="3">"C:\QB Company Files\Company 6\VUU.QBW"</definedName>
    <definedName name="QBCOMPANYFILENAME" localSheetId="2">"C:\QB Company Files\Company 6\VUU.QBW"</definedName>
    <definedName name="QBCOMPANYFILENAME" localSheetId="6">"C:\QB Company Files\Company 6\VUU.QBW"</definedName>
    <definedName name="QBCOMPANYFILENAME" localSheetId="1">"C:\QB Company Files\Company 6\VUU.QBW"</definedName>
    <definedName name="QBCOMPANYFILENAME" localSheetId="5">"C:\QB Company Files\Company 6\VUU.QBW"</definedName>
    <definedName name="QBCOMPANYFILENAME" localSheetId="13">"C:\QBW Company Files\Company 22\VUU.QBW"</definedName>
    <definedName name="QBCOMPANYFILENAME" localSheetId="12">"C:\QB Company Files\Company 6\VUU.QBW"</definedName>
    <definedName name="QBCOMPANYFILENAME" localSheetId="11">"C:\QB Company Files\Company 6\VUU.QBW"</definedName>
    <definedName name="QBCOMPANYFILENAME" localSheetId="10">"C:\QB Company Files\Company 6\VUU.QBW"</definedName>
    <definedName name="QBCOMPANYFILENAME" localSheetId="9">"C:\QB Company Files\Company 6\VUU.QBW"</definedName>
    <definedName name="QBCOMPANYFILENAME" localSheetId="0">"C:\QBW Company Files\Company 22\VUU.QBW"</definedName>
    <definedName name="QBCOMPANYFILENAME_1" localSheetId="13">"C:\QB Company Files\Company 6\VUU.QBW"</definedName>
    <definedName name="QBENDDATE" localSheetId="3">20171031</definedName>
    <definedName name="QBENDDATE" localSheetId="2">20171031</definedName>
    <definedName name="QBENDDATE" localSheetId="6">20171031</definedName>
    <definedName name="QBENDDATE" localSheetId="1">20171031</definedName>
    <definedName name="QBENDDATE" localSheetId="5">20171031</definedName>
    <definedName name="QBENDDATE" localSheetId="13">20160930</definedName>
    <definedName name="QBENDDATE" localSheetId="12">20171031</definedName>
    <definedName name="QBENDDATE" localSheetId="11">20171031</definedName>
    <definedName name="QBENDDATE" localSheetId="10">20171031</definedName>
    <definedName name="QBENDDATE" localSheetId="9">20170630</definedName>
    <definedName name="QBENDDATE" localSheetId="0">20150630</definedName>
    <definedName name="QBENDDATE_1" localSheetId="3">20171130</definedName>
    <definedName name="QBENDDATE_1" localSheetId="2">20171130</definedName>
    <definedName name="QBENDDATE_1" localSheetId="6">20171130</definedName>
    <definedName name="QBENDDATE_1" localSheetId="1">20171130</definedName>
    <definedName name="QBENDDATE_1" localSheetId="5">20171130</definedName>
    <definedName name="QBENDDATE_1" localSheetId="13">20161031</definedName>
    <definedName name="QBENDDATE_1" localSheetId="12">20171130</definedName>
    <definedName name="QBENDDATE_1" localSheetId="11">20171130</definedName>
    <definedName name="QBENDDATE_1" localSheetId="10">20171130</definedName>
    <definedName name="QBENDDATE_1" localSheetId="9">20180630</definedName>
    <definedName name="QBENDDATE_2" localSheetId="13">20161130</definedName>
    <definedName name="QBENDDATE_3" localSheetId="13">20161231</definedName>
    <definedName name="QBENDDATE_4" localSheetId="13">20170131</definedName>
    <definedName name="QBENDDATE_5" localSheetId="13">20170228</definedName>
    <definedName name="QBHEADERSONSCREEN" localSheetId="3">FALSE</definedName>
    <definedName name="QBHEADERSONSCREEN" localSheetId="2">FALSE</definedName>
    <definedName name="QBHEADERSONSCREEN" localSheetId="6">FALSE</definedName>
    <definedName name="QBHEADERSONSCREEN" localSheetId="1">FALSE</definedName>
    <definedName name="QBHEADERSONSCREEN" localSheetId="5">FALSE</definedName>
    <definedName name="QBHEADERSONSCREEN" localSheetId="13">FALSE</definedName>
    <definedName name="QBHEADERSONSCREEN" localSheetId="12">FALSE</definedName>
    <definedName name="QBHEADERSONSCREEN" localSheetId="11">FALSE</definedName>
    <definedName name="QBHEADERSONSCREEN" localSheetId="10">FALSE</definedName>
    <definedName name="QBHEADERSONSCREEN" localSheetId="9">FALSE</definedName>
    <definedName name="QBHEADERSONSCREEN" localSheetId="0">FALSE</definedName>
    <definedName name="QBMETADATASIZE" localSheetId="3">5907</definedName>
    <definedName name="QBMETADATASIZE" localSheetId="2">7465</definedName>
    <definedName name="QBMETADATASIZE" localSheetId="6">7465</definedName>
    <definedName name="QBMETADATASIZE" localSheetId="1">5907</definedName>
    <definedName name="QBMETADATASIZE" localSheetId="5">5907</definedName>
    <definedName name="QBMETADATASIZE" localSheetId="13">5892</definedName>
    <definedName name="QBMETADATASIZE" localSheetId="12">5907</definedName>
    <definedName name="QBMETADATASIZE" localSheetId="11">5907</definedName>
    <definedName name="QBMETADATASIZE" localSheetId="10">5907</definedName>
    <definedName name="QBMETADATASIZE" localSheetId="9">5892</definedName>
    <definedName name="QBMETADATASIZE" localSheetId="0">5892</definedName>
    <definedName name="QBMETADATASIZE_1" localSheetId="13">5907</definedName>
    <definedName name="QBMETADATASIZE_1" localSheetId="9">5907</definedName>
    <definedName name="QBPRESERVECOLOR" localSheetId="3">TRUE</definedName>
    <definedName name="QBPRESERVECOLOR" localSheetId="2">TRUE</definedName>
    <definedName name="QBPRESERVECOLOR" localSheetId="6">TRUE</definedName>
    <definedName name="QBPRESERVECOLOR" localSheetId="1">TRUE</definedName>
    <definedName name="QBPRESERVECOLOR" localSheetId="5">TRUE</definedName>
    <definedName name="QBPRESERVECOLOR" localSheetId="13">TRUE</definedName>
    <definedName name="QBPRESERVECOLOR" localSheetId="12">TRUE</definedName>
    <definedName name="QBPRESERVECOLOR" localSheetId="11">TRUE</definedName>
    <definedName name="QBPRESERVECOLOR" localSheetId="10">TRUE</definedName>
    <definedName name="QBPRESERVECOLOR" localSheetId="9">TRUE</definedName>
    <definedName name="QBPRESERVECOLOR" localSheetId="0">TRUE</definedName>
    <definedName name="QBPRESERVEFONT" localSheetId="3">TRUE</definedName>
    <definedName name="QBPRESERVEFONT" localSheetId="2">TRUE</definedName>
    <definedName name="QBPRESERVEFONT" localSheetId="6">TRUE</definedName>
    <definedName name="QBPRESERVEFONT" localSheetId="1">TRUE</definedName>
    <definedName name="QBPRESERVEFONT" localSheetId="5">TRUE</definedName>
    <definedName name="QBPRESERVEFONT" localSheetId="13">TRUE</definedName>
    <definedName name="QBPRESERVEFONT" localSheetId="12">TRUE</definedName>
    <definedName name="QBPRESERVEFONT" localSheetId="11">TRUE</definedName>
    <definedName name="QBPRESERVEFONT" localSheetId="10">TRUE</definedName>
    <definedName name="QBPRESERVEFONT" localSheetId="9">TRUE</definedName>
    <definedName name="QBPRESERVEFONT" localSheetId="0">TRUE</definedName>
    <definedName name="QBPRESERVEROWHEIGHT" localSheetId="3">TRUE</definedName>
    <definedName name="QBPRESERVEROWHEIGHT" localSheetId="2">TRUE</definedName>
    <definedName name="QBPRESERVEROWHEIGHT" localSheetId="6">TRUE</definedName>
    <definedName name="QBPRESERVEROWHEIGHT" localSheetId="1">TRUE</definedName>
    <definedName name="QBPRESERVEROWHEIGHT" localSheetId="5">TRUE</definedName>
    <definedName name="QBPRESERVEROWHEIGHT" localSheetId="13">TRUE</definedName>
    <definedName name="QBPRESERVEROWHEIGHT" localSheetId="12">TRUE</definedName>
    <definedName name="QBPRESERVEROWHEIGHT" localSheetId="11">TRUE</definedName>
    <definedName name="QBPRESERVEROWHEIGHT" localSheetId="10">TRUE</definedName>
    <definedName name="QBPRESERVEROWHEIGHT" localSheetId="9">TRUE</definedName>
    <definedName name="QBPRESERVEROWHEIGHT" localSheetId="0">TRUE</definedName>
    <definedName name="QBPRESERVESPACE" localSheetId="3">FALSE</definedName>
    <definedName name="QBPRESERVESPACE" localSheetId="2">FALSE</definedName>
    <definedName name="QBPRESERVESPACE" localSheetId="6">FALSE</definedName>
    <definedName name="QBPRESERVESPACE" localSheetId="1">FALSE</definedName>
    <definedName name="QBPRESERVESPACE" localSheetId="5">FALSE</definedName>
    <definedName name="QBPRESERVESPACE" localSheetId="13">FALSE</definedName>
    <definedName name="QBPRESERVESPACE" localSheetId="12">FALSE</definedName>
    <definedName name="QBPRESERVESPACE" localSheetId="11">FALSE</definedName>
    <definedName name="QBPRESERVESPACE" localSheetId="10">FALSE</definedName>
    <definedName name="QBPRESERVESPACE" localSheetId="9">FALSE</definedName>
    <definedName name="QBPRESERVESPACE" localSheetId="0">FALSE</definedName>
    <definedName name="QBREPORTCOLAXIS" localSheetId="3">0</definedName>
    <definedName name="QBREPORTCOLAXIS" localSheetId="2">0</definedName>
    <definedName name="QBREPORTCOLAXIS" localSheetId="6">0</definedName>
    <definedName name="QBREPORTCOLAXIS" localSheetId="1">0</definedName>
    <definedName name="QBREPORTCOLAXIS" localSheetId="5">0</definedName>
    <definedName name="QBREPORTCOLAXIS" localSheetId="13">6</definedName>
    <definedName name="QBREPORTCOLAXIS" localSheetId="12">6</definedName>
    <definedName name="QBREPORTCOLAXIS" localSheetId="11">6</definedName>
    <definedName name="QBREPORTCOLAXIS" localSheetId="10">6</definedName>
    <definedName name="QBREPORTCOLAXIS" localSheetId="9">6</definedName>
    <definedName name="QBREPORTCOLAXIS" localSheetId="0">0</definedName>
    <definedName name="QBREPORTCOMPANYID" localSheetId="3">"6f0cd769eeb84d3aa01f194633e5bb1d"</definedName>
    <definedName name="QBREPORTCOMPANYID" localSheetId="2">"6f0cd769eeb84d3aa01f194633e5bb1d"</definedName>
    <definedName name="QBREPORTCOMPANYID" localSheetId="6">"6f0cd769eeb84d3aa01f194633e5bb1d"</definedName>
    <definedName name="QBREPORTCOMPANYID" localSheetId="1">"6f0cd769eeb84d3aa01f194633e5bb1d"</definedName>
    <definedName name="QBREPORTCOMPANYID" localSheetId="5">"6f0cd769eeb84d3aa01f194633e5bb1d"</definedName>
    <definedName name="QBREPORTCOMPANYID" localSheetId="13">"6f0cd769eeb84d3aa01f194633e5bb1d"</definedName>
    <definedName name="QBREPORTCOMPANYID" localSheetId="12">"6f0cd769eeb84d3aa01f194633e5bb1d"</definedName>
    <definedName name="QBREPORTCOMPANYID" localSheetId="11">"6f0cd769eeb84d3aa01f194633e5bb1d"</definedName>
    <definedName name="QBREPORTCOMPANYID" localSheetId="10">"6f0cd769eeb84d3aa01f194633e5bb1d"</definedName>
    <definedName name="QBREPORTCOMPANYID" localSheetId="9">"6f0cd769eeb84d3aa01f194633e5bb1d"</definedName>
    <definedName name="QBREPORTCOMPANYID" localSheetId="0">"6f0cd769eeb84d3aa01f194633e5bb1d"</definedName>
    <definedName name="QBREPORTCOMPARECOL_ANNUALBUDGET" localSheetId="3">FALSE</definedName>
    <definedName name="QBREPORTCOMPARECOL_ANNUALBUDGET" localSheetId="2">FALSE</definedName>
    <definedName name="QBREPORTCOMPARECOL_ANNUALBUDGET" localSheetId="6">FALSE</definedName>
    <definedName name="QBREPORTCOMPARECOL_ANNUALBUDGET" localSheetId="1">TRUE</definedName>
    <definedName name="QBREPORTCOMPARECOL_ANNUALBUDGET" localSheetId="5">FALSE</definedName>
    <definedName name="QBREPORTCOMPARECOL_ANNUALBUDGET" localSheetId="13">FALSE</definedName>
    <definedName name="QBREPORTCOMPARECOL_ANNUALBUDGET" localSheetId="12">FALSE</definedName>
    <definedName name="QBREPORTCOMPARECOL_ANNUALBUDGET" localSheetId="11">FALSE</definedName>
    <definedName name="QBREPORTCOMPARECOL_ANNUALBUDGET" localSheetId="10">FALSE</definedName>
    <definedName name="QBREPORTCOMPARECOL_ANNUALBUDGET" localSheetId="9">FALSE</definedName>
    <definedName name="QBREPORTCOMPARECOL_ANNUALBUDGET" localSheetId="0">TRUE</definedName>
    <definedName name="QBREPORTCOMPARECOL_AVGCOGS" localSheetId="3">FALSE</definedName>
    <definedName name="QBREPORTCOMPARECOL_AVGCOGS" localSheetId="2">FALSE</definedName>
    <definedName name="QBREPORTCOMPARECOL_AVGCOGS" localSheetId="6">FALSE</definedName>
    <definedName name="QBREPORTCOMPARECOL_AVGCOGS" localSheetId="1">FALSE</definedName>
    <definedName name="QBREPORTCOMPARECOL_AVGCOGS" localSheetId="5">FALSE</definedName>
    <definedName name="QBREPORTCOMPARECOL_AVGCOGS" localSheetId="13">FALSE</definedName>
    <definedName name="QBREPORTCOMPARECOL_AVGCOGS" localSheetId="12">FALSE</definedName>
    <definedName name="QBREPORTCOMPARECOL_AVGCOGS" localSheetId="11">FALSE</definedName>
    <definedName name="QBREPORTCOMPARECOL_AVGCOGS" localSheetId="10">FALSE</definedName>
    <definedName name="QBREPORTCOMPARECOL_AVGCOGS" localSheetId="9">FALSE</definedName>
    <definedName name="QBREPORTCOMPARECOL_AVGCOGS" localSheetId="0">FALSE</definedName>
    <definedName name="QBREPORTCOMPARECOL_AVGPRICE" localSheetId="3">FALSE</definedName>
    <definedName name="QBREPORTCOMPARECOL_AVGPRICE" localSheetId="2">FALSE</definedName>
    <definedName name="QBREPORTCOMPARECOL_AVGPRICE" localSheetId="6">FALSE</definedName>
    <definedName name="QBREPORTCOMPARECOL_AVGPRICE" localSheetId="1">FALSE</definedName>
    <definedName name="QBREPORTCOMPARECOL_AVGPRICE" localSheetId="5">FALSE</definedName>
    <definedName name="QBREPORTCOMPARECOL_AVGPRICE" localSheetId="13">FALSE</definedName>
    <definedName name="QBREPORTCOMPARECOL_AVGPRICE" localSheetId="12">FALSE</definedName>
    <definedName name="QBREPORTCOMPARECOL_AVGPRICE" localSheetId="11">FALSE</definedName>
    <definedName name="QBREPORTCOMPARECOL_AVGPRICE" localSheetId="10">FALSE</definedName>
    <definedName name="QBREPORTCOMPARECOL_AVGPRICE" localSheetId="9">FALSE</definedName>
    <definedName name="QBREPORTCOMPARECOL_AVGPRICE" localSheetId="0">FALSE</definedName>
    <definedName name="QBREPORTCOMPARECOL_BUDDIFF" localSheetId="3">FALSE</definedName>
    <definedName name="QBREPORTCOMPARECOL_BUDDIFF" localSheetId="2">FALSE</definedName>
    <definedName name="QBREPORTCOMPARECOL_BUDDIFF" localSheetId="6">FALSE</definedName>
    <definedName name="QBREPORTCOMPARECOL_BUDDIFF" localSheetId="1">FALSE</definedName>
    <definedName name="QBREPORTCOMPARECOL_BUDDIFF" localSheetId="5">FALSE</definedName>
    <definedName name="QBREPORTCOMPARECOL_BUDDIFF" localSheetId="13">FALSE</definedName>
    <definedName name="QBREPORTCOMPARECOL_BUDDIFF" localSheetId="12">FALSE</definedName>
    <definedName name="QBREPORTCOMPARECOL_BUDDIFF" localSheetId="11">FALSE</definedName>
    <definedName name="QBREPORTCOMPARECOL_BUDDIFF" localSheetId="10">FALSE</definedName>
    <definedName name="QBREPORTCOMPARECOL_BUDDIFF" localSheetId="9">FALSE</definedName>
    <definedName name="QBREPORTCOMPARECOL_BUDDIFF" localSheetId="0">FALSE</definedName>
    <definedName name="QBREPORTCOMPARECOL_BUDGET" localSheetId="3">FALSE</definedName>
    <definedName name="QBREPORTCOMPARECOL_BUDGET" localSheetId="2">FALSE</definedName>
    <definedName name="QBREPORTCOMPARECOL_BUDGET" localSheetId="6">FALSE</definedName>
    <definedName name="QBREPORTCOMPARECOL_BUDGET" localSheetId="1">TRUE</definedName>
    <definedName name="QBREPORTCOMPARECOL_BUDGET" localSheetId="5">FALSE</definedName>
    <definedName name="QBREPORTCOMPARECOL_BUDGET" localSheetId="13">FALSE</definedName>
    <definedName name="QBREPORTCOMPARECOL_BUDGET" localSheetId="12">FALSE</definedName>
    <definedName name="QBREPORTCOMPARECOL_BUDGET" localSheetId="11">FALSE</definedName>
    <definedName name="QBREPORTCOMPARECOL_BUDGET" localSheetId="10">FALSE</definedName>
    <definedName name="QBREPORTCOMPARECOL_BUDGET" localSheetId="9">TRUE</definedName>
    <definedName name="QBREPORTCOMPARECOL_BUDGET" localSheetId="0">TRUE</definedName>
    <definedName name="QBREPORTCOMPARECOL_BUDPCT" localSheetId="3">FALSE</definedName>
    <definedName name="QBREPORTCOMPARECOL_BUDPCT" localSheetId="2">FALSE</definedName>
    <definedName name="QBREPORTCOMPARECOL_BUDPCT" localSheetId="6">FALSE</definedName>
    <definedName name="QBREPORTCOMPARECOL_BUDPCT" localSheetId="1">TRUE</definedName>
    <definedName name="QBREPORTCOMPARECOL_BUDPCT" localSheetId="5">FALSE</definedName>
    <definedName name="QBREPORTCOMPARECOL_BUDPCT" localSheetId="13">FALSE</definedName>
    <definedName name="QBREPORTCOMPARECOL_BUDPCT" localSheetId="12">FALSE</definedName>
    <definedName name="QBREPORTCOMPARECOL_BUDPCT" localSheetId="11">FALSE</definedName>
    <definedName name="QBREPORTCOMPARECOL_BUDPCT" localSheetId="10">FALSE</definedName>
    <definedName name="QBREPORTCOMPARECOL_BUDPCT" localSheetId="9">FALSE</definedName>
    <definedName name="QBREPORTCOMPARECOL_BUDPCT" localSheetId="0">TRUE</definedName>
    <definedName name="QBREPORTCOMPARECOL_COGS" localSheetId="3">FALSE</definedName>
    <definedName name="QBREPORTCOMPARECOL_COGS" localSheetId="2">FALSE</definedName>
    <definedName name="QBREPORTCOMPARECOL_COGS" localSheetId="6">FALSE</definedName>
    <definedName name="QBREPORTCOMPARECOL_COGS" localSheetId="1">FALSE</definedName>
    <definedName name="QBREPORTCOMPARECOL_COGS" localSheetId="5">FALSE</definedName>
    <definedName name="QBREPORTCOMPARECOL_COGS" localSheetId="13">FALSE</definedName>
    <definedName name="QBREPORTCOMPARECOL_COGS" localSheetId="12">FALSE</definedName>
    <definedName name="QBREPORTCOMPARECOL_COGS" localSheetId="11">FALSE</definedName>
    <definedName name="QBREPORTCOMPARECOL_COGS" localSheetId="10">FALSE</definedName>
    <definedName name="QBREPORTCOMPARECOL_COGS" localSheetId="9">FALSE</definedName>
    <definedName name="QBREPORTCOMPARECOL_COGS" localSheetId="0">FALSE</definedName>
    <definedName name="QBREPORTCOMPARECOL_EXCLUDEAMOUNT" localSheetId="3">FALSE</definedName>
    <definedName name="QBREPORTCOMPARECOL_EXCLUDEAMOUNT" localSheetId="2">FALSE</definedName>
    <definedName name="QBREPORTCOMPARECOL_EXCLUDEAMOUNT" localSheetId="6">FALSE</definedName>
    <definedName name="QBREPORTCOMPARECOL_EXCLUDEAMOUNT" localSheetId="1">FALSE</definedName>
    <definedName name="QBREPORTCOMPARECOL_EXCLUDEAMOUNT" localSheetId="5">FALSE</definedName>
    <definedName name="QBREPORTCOMPARECOL_EXCLUDEAMOUNT" localSheetId="13">FALSE</definedName>
    <definedName name="QBREPORTCOMPARECOL_EXCLUDEAMOUNT" localSheetId="12">FALSE</definedName>
    <definedName name="QBREPORTCOMPARECOL_EXCLUDEAMOUNT" localSheetId="11">FALSE</definedName>
    <definedName name="QBREPORTCOMPARECOL_EXCLUDEAMOUNT" localSheetId="10">FALSE</definedName>
    <definedName name="QBREPORTCOMPARECOL_EXCLUDEAMOUNT" localSheetId="9">FALSE</definedName>
    <definedName name="QBREPORTCOMPARECOL_EXCLUDEAMOUNT" localSheetId="0">FALSE</definedName>
    <definedName name="QBREPORTCOMPARECOL_EXCLUDECURPERIOD" localSheetId="3">FALSE</definedName>
    <definedName name="QBREPORTCOMPARECOL_EXCLUDECURPERIOD" localSheetId="2">FALSE</definedName>
    <definedName name="QBREPORTCOMPARECOL_EXCLUDECURPERIOD" localSheetId="6">FALSE</definedName>
    <definedName name="QBREPORTCOMPARECOL_EXCLUDECURPERIOD" localSheetId="1">FALSE</definedName>
    <definedName name="QBREPORTCOMPARECOL_EXCLUDECURPERIOD" localSheetId="5">FALSE</definedName>
    <definedName name="QBREPORTCOMPARECOL_EXCLUDECURPERIOD" localSheetId="13">FALSE</definedName>
    <definedName name="QBREPORTCOMPARECOL_EXCLUDECURPERIOD" localSheetId="12">FALSE</definedName>
    <definedName name="QBREPORTCOMPARECOL_EXCLUDECURPERIOD" localSheetId="11">FALSE</definedName>
    <definedName name="QBREPORTCOMPARECOL_EXCLUDECURPERIOD" localSheetId="10">FALSE</definedName>
    <definedName name="QBREPORTCOMPARECOL_EXCLUDECURPERIOD" localSheetId="9">TRUE</definedName>
    <definedName name="QBREPORTCOMPARECOL_EXCLUDECURPERIOD" localSheetId="0">FALSE</definedName>
    <definedName name="QBREPORTCOMPARECOL_FORECAST" localSheetId="3">FALSE</definedName>
    <definedName name="QBREPORTCOMPARECOL_FORECAST" localSheetId="2">FALSE</definedName>
    <definedName name="QBREPORTCOMPARECOL_FORECAST" localSheetId="6">FALSE</definedName>
    <definedName name="QBREPORTCOMPARECOL_FORECAST" localSheetId="1">FALSE</definedName>
    <definedName name="QBREPORTCOMPARECOL_FORECAST" localSheetId="5">FALSE</definedName>
    <definedName name="QBREPORTCOMPARECOL_FORECAST" localSheetId="13">FALSE</definedName>
    <definedName name="QBREPORTCOMPARECOL_FORECAST" localSheetId="12">FALSE</definedName>
    <definedName name="QBREPORTCOMPARECOL_FORECAST" localSheetId="11">FALSE</definedName>
    <definedName name="QBREPORTCOMPARECOL_FORECAST" localSheetId="10">FALSE</definedName>
    <definedName name="QBREPORTCOMPARECOL_FORECAST" localSheetId="9">FALSE</definedName>
    <definedName name="QBREPORTCOMPARECOL_FORECAST" localSheetId="0">FALSE</definedName>
    <definedName name="QBREPORTCOMPARECOL_GROSSMARGIN" localSheetId="3">FALSE</definedName>
    <definedName name="QBREPORTCOMPARECOL_GROSSMARGIN" localSheetId="2">FALSE</definedName>
    <definedName name="QBREPORTCOMPARECOL_GROSSMARGIN" localSheetId="6">FALSE</definedName>
    <definedName name="QBREPORTCOMPARECOL_GROSSMARGIN" localSheetId="1">FALSE</definedName>
    <definedName name="QBREPORTCOMPARECOL_GROSSMARGIN" localSheetId="5">FALSE</definedName>
    <definedName name="QBREPORTCOMPARECOL_GROSSMARGIN" localSheetId="13">FALSE</definedName>
    <definedName name="QBREPORTCOMPARECOL_GROSSMARGIN" localSheetId="12">FALSE</definedName>
    <definedName name="QBREPORTCOMPARECOL_GROSSMARGIN" localSheetId="11">FALSE</definedName>
    <definedName name="QBREPORTCOMPARECOL_GROSSMARGIN" localSheetId="10">FALSE</definedName>
    <definedName name="QBREPORTCOMPARECOL_GROSSMARGIN" localSheetId="9">FALSE</definedName>
    <definedName name="QBREPORTCOMPARECOL_GROSSMARGIN" localSheetId="0">FALSE</definedName>
    <definedName name="QBREPORTCOMPARECOL_GROSSMARGINPCT" localSheetId="3">FALSE</definedName>
    <definedName name="QBREPORTCOMPARECOL_GROSSMARGINPCT" localSheetId="2">FALSE</definedName>
    <definedName name="QBREPORTCOMPARECOL_GROSSMARGINPCT" localSheetId="6">FALSE</definedName>
    <definedName name="QBREPORTCOMPARECOL_GROSSMARGINPCT" localSheetId="1">FALSE</definedName>
    <definedName name="QBREPORTCOMPARECOL_GROSSMARGINPCT" localSheetId="5">FALSE</definedName>
    <definedName name="QBREPORTCOMPARECOL_GROSSMARGINPCT" localSheetId="13">FALSE</definedName>
    <definedName name="QBREPORTCOMPARECOL_GROSSMARGINPCT" localSheetId="12">FALSE</definedName>
    <definedName name="QBREPORTCOMPARECOL_GROSSMARGINPCT" localSheetId="11">FALSE</definedName>
    <definedName name="QBREPORTCOMPARECOL_GROSSMARGINPCT" localSheetId="10">FALSE</definedName>
    <definedName name="QBREPORTCOMPARECOL_GROSSMARGINPCT" localSheetId="9">FALSE</definedName>
    <definedName name="QBREPORTCOMPARECOL_GROSSMARGINPCT" localSheetId="0">FALSE</definedName>
    <definedName name="QBREPORTCOMPARECOL_HOURS" localSheetId="3">FALSE</definedName>
    <definedName name="QBREPORTCOMPARECOL_HOURS" localSheetId="2">FALSE</definedName>
    <definedName name="QBREPORTCOMPARECOL_HOURS" localSheetId="6">FALSE</definedName>
    <definedName name="QBREPORTCOMPARECOL_HOURS" localSheetId="1">FALSE</definedName>
    <definedName name="QBREPORTCOMPARECOL_HOURS" localSheetId="5">FALSE</definedName>
    <definedName name="QBREPORTCOMPARECOL_HOURS" localSheetId="13">FALSE</definedName>
    <definedName name="QBREPORTCOMPARECOL_HOURS" localSheetId="12">FALSE</definedName>
    <definedName name="QBREPORTCOMPARECOL_HOURS" localSheetId="11">FALSE</definedName>
    <definedName name="QBREPORTCOMPARECOL_HOURS" localSheetId="10">FALSE</definedName>
    <definedName name="QBREPORTCOMPARECOL_HOURS" localSheetId="9">FALSE</definedName>
    <definedName name="QBREPORTCOMPARECOL_HOURS" localSheetId="0">FALSE</definedName>
    <definedName name="QBREPORTCOMPARECOL_PCTCOL" localSheetId="3">FALSE</definedName>
    <definedName name="QBREPORTCOMPARECOL_PCTCOL" localSheetId="2">FALSE</definedName>
    <definedName name="QBREPORTCOMPARECOL_PCTCOL" localSheetId="6">FALSE</definedName>
    <definedName name="QBREPORTCOMPARECOL_PCTCOL" localSheetId="1">FALSE</definedName>
    <definedName name="QBREPORTCOMPARECOL_PCTCOL" localSheetId="5">FALSE</definedName>
    <definedName name="QBREPORTCOMPARECOL_PCTCOL" localSheetId="13">FALSE</definedName>
    <definedName name="QBREPORTCOMPARECOL_PCTCOL" localSheetId="12">FALSE</definedName>
    <definedName name="QBREPORTCOMPARECOL_PCTCOL" localSheetId="11">FALSE</definedName>
    <definedName name="QBREPORTCOMPARECOL_PCTCOL" localSheetId="10">FALSE</definedName>
    <definedName name="QBREPORTCOMPARECOL_PCTCOL" localSheetId="9">FALSE</definedName>
    <definedName name="QBREPORTCOMPARECOL_PCTCOL" localSheetId="0">FALSE</definedName>
    <definedName name="QBREPORTCOMPARECOL_PCTEXPENSE" localSheetId="3">FALSE</definedName>
    <definedName name="QBREPORTCOMPARECOL_PCTEXPENSE" localSheetId="2">FALSE</definedName>
    <definedName name="QBREPORTCOMPARECOL_PCTEXPENSE" localSheetId="6">FALSE</definedName>
    <definedName name="QBREPORTCOMPARECOL_PCTEXPENSE" localSheetId="1">FALSE</definedName>
    <definedName name="QBREPORTCOMPARECOL_PCTEXPENSE" localSheetId="5">FALSE</definedName>
    <definedName name="QBREPORTCOMPARECOL_PCTEXPENSE" localSheetId="13">FALSE</definedName>
    <definedName name="QBREPORTCOMPARECOL_PCTEXPENSE" localSheetId="12">FALSE</definedName>
    <definedName name="QBREPORTCOMPARECOL_PCTEXPENSE" localSheetId="11">FALSE</definedName>
    <definedName name="QBREPORTCOMPARECOL_PCTEXPENSE" localSheetId="10">FALSE</definedName>
    <definedName name="QBREPORTCOMPARECOL_PCTEXPENSE" localSheetId="9">FALSE</definedName>
    <definedName name="QBREPORTCOMPARECOL_PCTEXPENSE" localSheetId="0">FALSE</definedName>
    <definedName name="QBREPORTCOMPARECOL_PCTINCOME" localSheetId="3">FALSE</definedName>
    <definedName name="QBREPORTCOMPARECOL_PCTINCOME" localSheetId="2">FALSE</definedName>
    <definedName name="QBREPORTCOMPARECOL_PCTINCOME" localSheetId="6">FALSE</definedName>
    <definedName name="QBREPORTCOMPARECOL_PCTINCOME" localSheetId="1">FALSE</definedName>
    <definedName name="QBREPORTCOMPARECOL_PCTINCOME" localSheetId="5">FALSE</definedName>
    <definedName name="QBREPORTCOMPARECOL_PCTINCOME" localSheetId="13">FALSE</definedName>
    <definedName name="QBREPORTCOMPARECOL_PCTINCOME" localSheetId="12">FALSE</definedName>
    <definedName name="QBREPORTCOMPARECOL_PCTINCOME" localSheetId="11">FALSE</definedName>
    <definedName name="QBREPORTCOMPARECOL_PCTINCOME" localSheetId="10">FALSE</definedName>
    <definedName name="QBREPORTCOMPARECOL_PCTINCOME" localSheetId="9">FALSE</definedName>
    <definedName name="QBREPORTCOMPARECOL_PCTINCOME" localSheetId="0">FALSE</definedName>
    <definedName name="QBREPORTCOMPARECOL_PCTOFSALES" localSheetId="3">FALSE</definedName>
    <definedName name="QBREPORTCOMPARECOL_PCTOFSALES" localSheetId="2">FALSE</definedName>
    <definedName name="QBREPORTCOMPARECOL_PCTOFSALES" localSheetId="6">FALSE</definedName>
    <definedName name="QBREPORTCOMPARECOL_PCTOFSALES" localSheetId="1">FALSE</definedName>
    <definedName name="QBREPORTCOMPARECOL_PCTOFSALES" localSheetId="5">FALSE</definedName>
    <definedName name="QBREPORTCOMPARECOL_PCTOFSALES" localSheetId="13">FALSE</definedName>
    <definedName name="QBREPORTCOMPARECOL_PCTOFSALES" localSheetId="12">FALSE</definedName>
    <definedName name="QBREPORTCOMPARECOL_PCTOFSALES" localSheetId="11">FALSE</definedName>
    <definedName name="QBREPORTCOMPARECOL_PCTOFSALES" localSheetId="10">FALSE</definedName>
    <definedName name="QBREPORTCOMPARECOL_PCTOFSALES" localSheetId="9">FALSE</definedName>
    <definedName name="QBREPORTCOMPARECOL_PCTOFSALES" localSheetId="0">FALSE</definedName>
    <definedName name="QBREPORTCOMPARECOL_PCTROW" localSheetId="3">FALSE</definedName>
    <definedName name="QBREPORTCOMPARECOL_PCTROW" localSheetId="2">FALSE</definedName>
    <definedName name="QBREPORTCOMPARECOL_PCTROW" localSheetId="6">FALSE</definedName>
    <definedName name="QBREPORTCOMPARECOL_PCTROW" localSheetId="1">FALSE</definedName>
    <definedName name="QBREPORTCOMPARECOL_PCTROW" localSheetId="5">FALSE</definedName>
    <definedName name="QBREPORTCOMPARECOL_PCTROW" localSheetId="13">FALSE</definedName>
    <definedName name="QBREPORTCOMPARECOL_PCTROW" localSheetId="12">FALSE</definedName>
    <definedName name="QBREPORTCOMPARECOL_PCTROW" localSheetId="11">FALSE</definedName>
    <definedName name="QBREPORTCOMPARECOL_PCTROW" localSheetId="10">FALSE</definedName>
    <definedName name="QBREPORTCOMPARECOL_PCTROW" localSheetId="9">FALSE</definedName>
    <definedName name="QBREPORTCOMPARECOL_PCTROW" localSheetId="0">FALSE</definedName>
    <definedName name="QBREPORTCOMPARECOL_PPDIFF" localSheetId="3">FALSE</definedName>
    <definedName name="QBREPORTCOMPARECOL_PPDIFF" localSheetId="2">FALSE</definedName>
    <definedName name="QBREPORTCOMPARECOL_PPDIFF" localSheetId="6">FALSE</definedName>
    <definedName name="QBREPORTCOMPARECOL_PPDIFF" localSheetId="1">FALSE</definedName>
    <definedName name="QBREPORTCOMPARECOL_PPDIFF" localSheetId="5">FALSE</definedName>
    <definedName name="QBREPORTCOMPARECOL_PPDIFF" localSheetId="13">FALSE</definedName>
    <definedName name="QBREPORTCOMPARECOL_PPDIFF" localSheetId="12">FALSE</definedName>
    <definedName name="QBREPORTCOMPARECOL_PPDIFF" localSheetId="11">FALSE</definedName>
    <definedName name="QBREPORTCOMPARECOL_PPDIFF" localSheetId="10">FALSE</definedName>
    <definedName name="QBREPORTCOMPARECOL_PPDIFF" localSheetId="9">FALSE</definedName>
    <definedName name="QBREPORTCOMPARECOL_PPDIFF" localSheetId="0">FALSE</definedName>
    <definedName name="QBREPORTCOMPARECOL_PPPCT" localSheetId="3">FALSE</definedName>
    <definedName name="QBREPORTCOMPARECOL_PPPCT" localSheetId="2">FALSE</definedName>
    <definedName name="QBREPORTCOMPARECOL_PPPCT" localSheetId="6">FALSE</definedName>
    <definedName name="QBREPORTCOMPARECOL_PPPCT" localSheetId="1">FALSE</definedName>
    <definedName name="QBREPORTCOMPARECOL_PPPCT" localSheetId="5">FALSE</definedName>
    <definedName name="QBREPORTCOMPARECOL_PPPCT" localSheetId="13">FALSE</definedName>
    <definedName name="QBREPORTCOMPARECOL_PPPCT" localSheetId="12">FALSE</definedName>
    <definedName name="QBREPORTCOMPARECOL_PPPCT" localSheetId="11">FALSE</definedName>
    <definedName name="QBREPORTCOMPARECOL_PPPCT" localSheetId="10">FALSE</definedName>
    <definedName name="QBREPORTCOMPARECOL_PPPCT" localSheetId="9">FALSE</definedName>
    <definedName name="QBREPORTCOMPARECOL_PPPCT" localSheetId="0">FALSE</definedName>
    <definedName name="QBREPORTCOMPARECOL_PREVPERIOD" localSheetId="3">FALSE</definedName>
    <definedName name="QBREPORTCOMPARECOL_PREVPERIOD" localSheetId="2">FALSE</definedName>
    <definedName name="QBREPORTCOMPARECOL_PREVPERIOD" localSheetId="6">FALSE</definedName>
    <definedName name="QBREPORTCOMPARECOL_PREVPERIOD" localSheetId="1">FALSE</definedName>
    <definedName name="QBREPORTCOMPARECOL_PREVPERIOD" localSheetId="5">FALSE</definedName>
    <definedName name="QBREPORTCOMPARECOL_PREVPERIOD" localSheetId="13">FALSE</definedName>
    <definedName name="QBREPORTCOMPARECOL_PREVPERIOD" localSheetId="12">FALSE</definedName>
    <definedName name="QBREPORTCOMPARECOL_PREVPERIOD" localSheetId="11">FALSE</definedName>
    <definedName name="QBREPORTCOMPARECOL_PREVPERIOD" localSheetId="10">FALSE</definedName>
    <definedName name="QBREPORTCOMPARECOL_PREVPERIOD" localSheetId="9">FALSE</definedName>
    <definedName name="QBREPORTCOMPARECOL_PREVPERIOD" localSheetId="0">FALSE</definedName>
    <definedName name="QBREPORTCOMPARECOL_PREVYEAR" localSheetId="3">FALSE</definedName>
    <definedName name="QBREPORTCOMPARECOL_PREVYEAR" localSheetId="2">FALSE</definedName>
    <definedName name="QBREPORTCOMPARECOL_PREVYEAR" localSheetId="6">FALSE</definedName>
    <definedName name="QBREPORTCOMPARECOL_PREVYEAR" localSheetId="1">FALSE</definedName>
    <definedName name="QBREPORTCOMPARECOL_PREVYEAR" localSheetId="5">FALSE</definedName>
    <definedName name="QBREPORTCOMPARECOL_PREVYEAR" localSheetId="13">FALSE</definedName>
    <definedName name="QBREPORTCOMPARECOL_PREVYEAR" localSheetId="12">FALSE</definedName>
    <definedName name="QBREPORTCOMPARECOL_PREVYEAR" localSheetId="11">FALSE</definedName>
    <definedName name="QBREPORTCOMPARECOL_PREVYEAR" localSheetId="10">FALSE</definedName>
    <definedName name="QBREPORTCOMPARECOL_PREVYEAR" localSheetId="9">FALSE</definedName>
    <definedName name="QBREPORTCOMPARECOL_PREVYEAR" localSheetId="0">FALSE</definedName>
    <definedName name="QBREPORTCOMPARECOL_PYDIFF" localSheetId="3">FALSE</definedName>
    <definedName name="QBREPORTCOMPARECOL_PYDIFF" localSheetId="2">FALSE</definedName>
    <definedName name="QBREPORTCOMPARECOL_PYDIFF" localSheetId="6">FALSE</definedName>
    <definedName name="QBREPORTCOMPARECOL_PYDIFF" localSheetId="1">FALSE</definedName>
    <definedName name="QBREPORTCOMPARECOL_PYDIFF" localSheetId="5">FALSE</definedName>
    <definedName name="QBREPORTCOMPARECOL_PYDIFF" localSheetId="13">FALSE</definedName>
    <definedName name="QBREPORTCOMPARECOL_PYDIFF" localSheetId="12">FALSE</definedName>
    <definedName name="QBREPORTCOMPARECOL_PYDIFF" localSheetId="11">FALSE</definedName>
    <definedName name="QBREPORTCOMPARECOL_PYDIFF" localSheetId="10">FALSE</definedName>
    <definedName name="QBREPORTCOMPARECOL_PYDIFF" localSheetId="9">FALSE</definedName>
    <definedName name="QBREPORTCOMPARECOL_PYDIFF" localSheetId="0">FALSE</definedName>
    <definedName name="QBREPORTCOMPARECOL_PYPCT" localSheetId="3">FALSE</definedName>
    <definedName name="QBREPORTCOMPARECOL_PYPCT" localSheetId="2">FALSE</definedName>
    <definedName name="QBREPORTCOMPARECOL_PYPCT" localSheetId="6">FALSE</definedName>
    <definedName name="QBREPORTCOMPARECOL_PYPCT" localSheetId="1">FALSE</definedName>
    <definedName name="QBREPORTCOMPARECOL_PYPCT" localSheetId="5">FALSE</definedName>
    <definedName name="QBREPORTCOMPARECOL_PYPCT" localSheetId="13">FALSE</definedName>
    <definedName name="QBREPORTCOMPARECOL_PYPCT" localSheetId="12">FALSE</definedName>
    <definedName name="QBREPORTCOMPARECOL_PYPCT" localSheetId="11">FALSE</definedName>
    <definedName name="QBREPORTCOMPARECOL_PYPCT" localSheetId="10">FALSE</definedName>
    <definedName name="QBREPORTCOMPARECOL_PYPCT" localSheetId="9">FALSE</definedName>
    <definedName name="QBREPORTCOMPARECOL_PYPCT" localSheetId="0">FALSE</definedName>
    <definedName name="QBREPORTCOMPARECOL_QTY" localSheetId="3">FALSE</definedName>
    <definedName name="QBREPORTCOMPARECOL_QTY" localSheetId="2">FALSE</definedName>
    <definedName name="QBREPORTCOMPARECOL_QTY" localSheetId="6">FALSE</definedName>
    <definedName name="QBREPORTCOMPARECOL_QTY" localSheetId="1">FALSE</definedName>
    <definedName name="QBREPORTCOMPARECOL_QTY" localSheetId="5">FALSE</definedName>
    <definedName name="QBREPORTCOMPARECOL_QTY" localSheetId="13">FALSE</definedName>
    <definedName name="QBREPORTCOMPARECOL_QTY" localSheetId="12">FALSE</definedName>
    <definedName name="QBREPORTCOMPARECOL_QTY" localSheetId="11">FALSE</definedName>
    <definedName name="QBREPORTCOMPARECOL_QTY" localSheetId="10">FALSE</definedName>
    <definedName name="QBREPORTCOMPARECOL_QTY" localSheetId="9">FALSE</definedName>
    <definedName name="QBREPORTCOMPARECOL_QTY" localSheetId="0">FALSE</definedName>
    <definedName name="QBREPORTCOMPARECOL_RATE" localSheetId="3">FALSE</definedName>
    <definedName name="QBREPORTCOMPARECOL_RATE" localSheetId="2">FALSE</definedName>
    <definedName name="QBREPORTCOMPARECOL_RATE" localSheetId="6">FALSE</definedName>
    <definedName name="QBREPORTCOMPARECOL_RATE" localSheetId="1">FALSE</definedName>
    <definedName name="QBREPORTCOMPARECOL_RATE" localSheetId="5">FALSE</definedName>
    <definedName name="QBREPORTCOMPARECOL_RATE" localSheetId="13">FALSE</definedName>
    <definedName name="QBREPORTCOMPARECOL_RATE" localSheetId="12">FALSE</definedName>
    <definedName name="QBREPORTCOMPARECOL_RATE" localSheetId="11">FALSE</definedName>
    <definedName name="QBREPORTCOMPARECOL_RATE" localSheetId="10">FALSE</definedName>
    <definedName name="QBREPORTCOMPARECOL_RATE" localSheetId="9">FALSE</definedName>
    <definedName name="QBREPORTCOMPARECOL_RATE" localSheetId="0">FALSE</definedName>
    <definedName name="QBREPORTCOMPARECOL_TRIPBILLEDMILES" localSheetId="3">FALSE</definedName>
    <definedName name="QBREPORTCOMPARECOL_TRIPBILLEDMILES" localSheetId="2">FALSE</definedName>
    <definedName name="QBREPORTCOMPARECOL_TRIPBILLEDMILES" localSheetId="6">FALSE</definedName>
    <definedName name="QBREPORTCOMPARECOL_TRIPBILLEDMILES" localSheetId="1">FALSE</definedName>
    <definedName name="QBREPORTCOMPARECOL_TRIPBILLEDMILES" localSheetId="5">FALSE</definedName>
    <definedName name="QBREPORTCOMPARECOL_TRIPBILLEDMILES" localSheetId="13">FALSE</definedName>
    <definedName name="QBREPORTCOMPARECOL_TRIPBILLEDMILES" localSheetId="12">FALSE</definedName>
    <definedName name="QBREPORTCOMPARECOL_TRIPBILLEDMILES" localSheetId="11">FALSE</definedName>
    <definedName name="QBREPORTCOMPARECOL_TRIPBILLEDMILES" localSheetId="10">FALSE</definedName>
    <definedName name="QBREPORTCOMPARECOL_TRIPBILLEDMILES" localSheetId="9">FALSE</definedName>
    <definedName name="QBREPORTCOMPARECOL_TRIPBILLEDMILES" localSheetId="0">FALSE</definedName>
    <definedName name="QBREPORTCOMPARECOL_TRIPBILLINGAMOUNT" localSheetId="3">FALSE</definedName>
    <definedName name="QBREPORTCOMPARECOL_TRIPBILLINGAMOUNT" localSheetId="2">FALSE</definedName>
    <definedName name="QBREPORTCOMPARECOL_TRIPBILLINGAMOUNT" localSheetId="6">FALSE</definedName>
    <definedName name="QBREPORTCOMPARECOL_TRIPBILLINGAMOUNT" localSheetId="1">FALSE</definedName>
    <definedName name="QBREPORTCOMPARECOL_TRIPBILLINGAMOUNT" localSheetId="5">FALSE</definedName>
    <definedName name="QBREPORTCOMPARECOL_TRIPBILLINGAMOUNT" localSheetId="13">FALSE</definedName>
    <definedName name="QBREPORTCOMPARECOL_TRIPBILLINGAMOUNT" localSheetId="12">FALSE</definedName>
    <definedName name="QBREPORTCOMPARECOL_TRIPBILLINGAMOUNT" localSheetId="11">FALSE</definedName>
    <definedName name="QBREPORTCOMPARECOL_TRIPBILLINGAMOUNT" localSheetId="10">FALSE</definedName>
    <definedName name="QBREPORTCOMPARECOL_TRIPBILLINGAMOUNT" localSheetId="9">FALSE</definedName>
    <definedName name="QBREPORTCOMPARECOL_TRIPBILLINGAMOUNT" localSheetId="0">FALSE</definedName>
    <definedName name="QBREPORTCOMPARECOL_TRIPMILES" localSheetId="3">FALSE</definedName>
    <definedName name="QBREPORTCOMPARECOL_TRIPMILES" localSheetId="2">FALSE</definedName>
    <definedName name="QBREPORTCOMPARECOL_TRIPMILES" localSheetId="6">FALSE</definedName>
    <definedName name="QBREPORTCOMPARECOL_TRIPMILES" localSheetId="1">FALSE</definedName>
    <definedName name="QBREPORTCOMPARECOL_TRIPMILES" localSheetId="5">FALSE</definedName>
    <definedName name="QBREPORTCOMPARECOL_TRIPMILES" localSheetId="13">FALSE</definedName>
    <definedName name="QBREPORTCOMPARECOL_TRIPMILES" localSheetId="12">FALSE</definedName>
    <definedName name="QBREPORTCOMPARECOL_TRIPMILES" localSheetId="11">FALSE</definedName>
    <definedName name="QBREPORTCOMPARECOL_TRIPMILES" localSheetId="10">FALSE</definedName>
    <definedName name="QBREPORTCOMPARECOL_TRIPMILES" localSheetId="9">FALSE</definedName>
    <definedName name="QBREPORTCOMPARECOL_TRIPMILES" localSheetId="0">FALSE</definedName>
    <definedName name="QBREPORTCOMPARECOL_TRIPNOTBILLABLEMILES" localSheetId="3">FALSE</definedName>
    <definedName name="QBREPORTCOMPARECOL_TRIPNOTBILLABLEMILES" localSheetId="2">FALSE</definedName>
    <definedName name="QBREPORTCOMPARECOL_TRIPNOTBILLABLEMILES" localSheetId="6">FALSE</definedName>
    <definedName name="QBREPORTCOMPARECOL_TRIPNOTBILLABLEMILES" localSheetId="1">FALSE</definedName>
    <definedName name="QBREPORTCOMPARECOL_TRIPNOTBILLABLEMILES" localSheetId="5">FALSE</definedName>
    <definedName name="QBREPORTCOMPARECOL_TRIPNOTBILLABLEMILES" localSheetId="13">FALSE</definedName>
    <definedName name="QBREPORTCOMPARECOL_TRIPNOTBILLABLEMILES" localSheetId="12">FALSE</definedName>
    <definedName name="QBREPORTCOMPARECOL_TRIPNOTBILLABLEMILES" localSheetId="11">FALSE</definedName>
    <definedName name="QBREPORTCOMPARECOL_TRIPNOTBILLABLEMILES" localSheetId="10">FALSE</definedName>
    <definedName name="QBREPORTCOMPARECOL_TRIPNOTBILLABLEMILES" localSheetId="9">FALSE</definedName>
    <definedName name="QBREPORTCOMPARECOL_TRIPNOTBILLABLEMILES" localSheetId="0">FALSE</definedName>
    <definedName name="QBREPORTCOMPARECOL_TRIPTAXDEDUCTIBLEAMOUNT" localSheetId="3">FALSE</definedName>
    <definedName name="QBREPORTCOMPARECOL_TRIPTAXDEDUCTIBLEAMOUNT" localSheetId="2">FALSE</definedName>
    <definedName name="QBREPORTCOMPARECOL_TRIPTAXDEDUCTIBLEAMOUNT" localSheetId="6">FALSE</definedName>
    <definedName name="QBREPORTCOMPARECOL_TRIPTAXDEDUCTIBLEAMOUNT" localSheetId="1">FALSE</definedName>
    <definedName name="QBREPORTCOMPARECOL_TRIPTAXDEDUCTIBLEAMOUNT" localSheetId="5">FALSE</definedName>
    <definedName name="QBREPORTCOMPARECOL_TRIPTAXDEDUCTIBLEAMOUNT" localSheetId="13">FALSE</definedName>
    <definedName name="QBREPORTCOMPARECOL_TRIPTAXDEDUCTIBLEAMOUNT" localSheetId="12">FALSE</definedName>
    <definedName name="QBREPORTCOMPARECOL_TRIPTAXDEDUCTIBLEAMOUNT" localSheetId="11">FALSE</definedName>
    <definedName name="QBREPORTCOMPARECOL_TRIPTAXDEDUCTIBLEAMOUNT" localSheetId="10">FALSE</definedName>
    <definedName name="QBREPORTCOMPARECOL_TRIPTAXDEDUCTIBLEAMOUNT" localSheetId="9">FALSE</definedName>
    <definedName name="QBREPORTCOMPARECOL_TRIPTAXDEDUCTIBLEAMOUNT" localSheetId="0">FALSE</definedName>
    <definedName name="QBREPORTCOMPARECOL_TRIPUNBILLEDMILES" localSheetId="3">FALSE</definedName>
    <definedName name="QBREPORTCOMPARECOL_TRIPUNBILLEDMILES" localSheetId="2">FALSE</definedName>
    <definedName name="QBREPORTCOMPARECOL_TRIPUNBILLEDMILES" localSheetId="6">FALSE</definedName>
    <definedName name="QBREPORTCOMPARECOL_TRIPUNBILLEDMILES" localSheetId="1">FALSE</definedName>
    <definedName name="QBREPORTCOMPARECOL_TRIPUNBILLEDMILES" localSheetId="5">FALSE</definedName>
    <definedName name="QBREPORTCOMPARECOL_TRIPUNBILLEDMILES" localSheetId="13">FALSE</definedName>
    <definedName name="QBREPORTCOMPARECOL_TRIPUNBILLEDMILES" localSheetId="12">FALSE</definedName>
    <definedName name="QBREPORTCOMPARECOL_TRIPUNBILLEDMILES" localSheetId="11">FALSE</definedName>
    <definedName name="QBREPORTCOMPARECOL_TRIPUNBILLEDMILES" localSheetId="10">FALSE</definedName>
    <definedName name="QBREPORTCOMPARECOL_TRIPUNBILLEDMILES" localSheetId="9">FALSE</definedName>
    <definedName name="QBREPORTCOMPARECOL_TRIPUNBILLEDMILES" localSheetId="0">FALSE</definedName>
    <definedName name="QBREPORTCOMPARECOL_YTD" localSheetId="3">FALSE</definedName>
    <definedName name="QBREPORTCOMPARECOL_YTD" localSheetId="2">FALSE</definedName>
    <definedName name="QBREPORTCOMPARECOL_YTD" localSheetId="6">FALSE</definedName>
    <definedName name="QBREPORTCOMPARECOL_YTD" localSheetId="1">TRUE</definedName>
    <definedName name="QBREPORTCOMPARECOL_YTD" localSheetId="5">FALSE</definedName>
    <definedName name="QBREPORTCOMPARECOL_YTD" localSheetId="13">FALSE</definedName>
    <definedName name="QBREPORTCOMPARECOL_YTD" localSheetId="12">FALSE</definedName>
    <definedName name="QBREPORTCOMPARECOL_YTD" localSheetId="11">FALSE</definedName>
    <definedName name="QBREPORTCOMPARECOL_YTD" localSheetId="10">FALSE</definedName>
    <definedName name="QBREPORTCOMPARECOL_YTD" localSheetId="9">FALSE</definedName>
    <definedName name="QBREPORTCOMPARECOL_YTD" localSheetId="0">TRUE</definedName>
    <definedName name="QBREPORTCOMPARECOL_YTDBUDGET" localSheetId="3">FALSE</definedName>
    <definedName name="QBREPORTCOMPARECOL_YTDBUDGET" localSheetId="2">FALSE</definedName>
    <definedName name="QBREPORTCOMPARECOL_YTDBUDGET" localSheetId="6">FALSE</definedName>
    <definedName name="QBREPORTCOMPARECOL_YTDBUDGET" localSheetId="1">TRUE</definedName>
    <definedName name="QBREPORTCOMPARECOL_YTDBUDGET" localSheetId="5">FALSE</definedName>
    <definedName name="QBREPORTCOMPARECOL_YTDBUDGET" localSheetId="13">FALSE</definedName>
    <definedName name="QBREPORTCOMPARECOL_YTDBUDGET" localSheetId="12">FALSE</definedName>
    <definedName name="QBREPORTCOMPARECOL_YTDBUDGET" localSheetId="11">FALSE</definedName>
    <definedName name="QBREPORTCOMPARECOL_YTDBUDGET" localSheetId="10">FALSE</definedName>
    <definedName name="QBREPORTCOMPARECOL_YTDBUDGET" localSheetId="9">FALSE</definedName>
    <definedName name="QBREPORTCOMPARECOL_YTDBUDGET" localSheetId="0">TRUE</definedName>
    <definedName name="QBREPORTCOMPARECOL_YTDPCT" localSheetId="3">FALSE</definedName>
    <definedName name="QBREPORTCOMPARECOL_YTDPCT" localSheetId="2">FALSE</definedName>
    <definedName name="QBREPORTCOMPARECOL_YTDPCT" localSheetId="6">FALSE</definedName>
    <definedName name="QBREPORTCOMPARECOL_YTDPCT" localSheetId="1">FALSE</definedName>
    <definedName name="QBREPORTCOMPARECOL_YTDPCT" localSheetId="5">FALSE</definedName>
    <definedName name="QBREPORTCOMPARECOL_YTDPCT" localSheetId="13">FALSE</definedName>
    <definedName name="QBREPORTCOMPARECOL_YTDPCT" localSheetId="12">FALSE</definedName>
    <definedName name="QBREPORTCOMPARECOL_YTDPCT" localSheetId="11">FALSE</definedName>
    <definedName name="QBREPORTCOMPARECOL_YTDPCT" localSheetId="10">FALSE</definedName>
    <definedName name="QBREPORTCOMPARECOL_YTDPCT" localSheetId="9">FALSE</definedName>
    <definedName name="QBREPORTCOMPARECOL_YTDPCT" localSheetId="0">FALSE</definedName>
    <definedName name="QBREPORTROWAXIS" localSheetId="3">9</definedName>
    <definedName name="QBREPORTROWAXIS" localSheetId="2">12</definedName>
    <definedName name="QBREPORTROWAXIS" localSheetId="6">12</definedName>
    <definedName name="QBREPORTROWAXIS" localSheetId="1">11</definedName>
    <definedName name="QBREPORTROWAXIS" localSheetId="5">77</definedName>
    <definedName name="QBREPORTROWAXIS" localSheetId="13">11</definedName>
    <definedName name="QBREPORTROWAXIS" localSheetId="12">11</definedName>
    <definedName name="QBREPORTROWAXIS" localSheetId="11">11</definedName>
    <definedName name="QBREPORTROWAXIS" localSheetId="10">11</definedName>
    <definedName name="QBREPORTROWAXIS" localSheetId="9">11</definedName>
    <definedName name="QBREPORTROWAXIS" localSheetId="0">11</definedName>
    <definedName name="QBREPORTSUBCOLAXIS" localSheetId="3">0</definedName>
    <definedName name="QBREPORTSUBCOLAXIS" localSheetId="2">0</definedName>
    <definedName name="QBREPORTSUBCOLAXIS" localSheetId="6">0</definedName>
    <definedName name="QBREPORTSUBCOLAXIS" localSheetId="1">24</definedName>
    <definedName name="QBREPORTSUBCOLAXIS" localSheetId="5">0</definedName>
    <definedName name="QBREPORTSUBCOLAXIS" localSheetId="13">0</definedName>
    <definedName name="QBREPORTSUBCOLAXIS" localSheetId="12">0</definedName>
    <definedName name="QBREPORTSUBCOLAXIS" localSheetId="11">0</definedName>
    <definedName name="QBREPORTSUBCOLAXIS" localSheetId="10">0</definedName>
    <definedName name="QBREPORTSUBCOLAXIS" localSheetId="9">24</definedName>
    <definedName name="QBREPORTSUBCOLAXIS" localSheetId="0">24</definedName>
    <definedName name="QBREPORTTYPE" localSheetId="3">5</definedName>
    <definedName name="QBREPORTTYPE" localSheetId="2">83</definedName>
    <definedName name="QBREPORTTYPE" localSheetId="6">42</definedName>
    <definedName name="QBREPORTTYPE" localSheetId="1">273</definedName>
    <definedName name="QBREPORTTYPE" localSheetId="5">238</definedName>
    <definedName name="QBREPORTTYPE" localSheetId="13">0</definedName>
    <definedName name="QBREPORTTYPE" localSheetId="12">0</definedName>
    <definedName name="QBREPORTTYPE" localSheetId="11">0</definedName>
    <definedName name="QBREPORTTYPE" localSheetId="10">0</definedName>
    <definedName name="QBREPORTTYPE" localSheetId="9">287</definedName>
    <definedName name="QBREPORTTYPE" localSheetId="0">273</definedName>
    <definedName name="QBROWHEADERS" localSheetId="3">8</definedName>
    <definedName name="QBROWHEADERS" localSheetId="2">2</definedName>
    <definedName name="QBROWHEADERS" localSheetId="6">5</definedName>
    <definedName name="QBROWHEADERS" localSheetId="1">6</definedName>
    <definedName name="QBROWHEADERS" localSheetId="5">5</definedName>
    <definedName name="QBROWHEADERS" localSheetId="13">6</definedName>
    <definedName name="QBROWHEADERS" localSheetId="12">6</definedName>
    <definedName name="QBROWHEADERS" localSheetId="11">6</definedName>
    <definedName name="QBROWHEADERS" localSheetId="10">6</definedName>
    <definedName name="QBROWHEADERS" localSheetId="9">6</definedName>
    <definedName name="QBROWHEADERS" localSheetId="0">5</definedName>
    <definedName name="QBSTARTDATE" localSheetId="3">20171001</definedName>
    <definedName name="QBSTARTDATE" localSheetId="2">20171001</definedName>
    <definedName name="QBSTARTDATE" localSheetId="6">20171001</definedName>
    <definedName name="QBSTARTDATE" localSheetId="1">20171001</definedName>
    <definedName name="QBSTARTDATE" localSheetId="5">20171001</definedName>
    <definedName name="QBSTARTDATE" localSheetId="13">20160701</definedName>
    <definedName name="QBSTARTDATE" localSheetId="12">20170701</definedName>
    <definedName name="QBSTARTDATE" localSheetId="11">20170701</definedName>
    <definedName name="QBSTARTDATE" localSheetId="10">20170701</definedName>
    <definedName name="QBSTARTDATE" localSheetId="9">20160701</definedName>
    <definedName name="QBSTARTDATE" localSheetId="0">20150601</definedName>
    <definedName name="QBSTARTDATE_1" localSheetId="3">20171101</definedName>
    <definedName name="QBSTARTDATE_1" localSheetId="2">20171101</definedName>
    <definedName name="QBSTARTDATE_1" localSheetId="6">20171101</definedName>
    <definedName name="QBSTARTDATE_1" localSheetId="1">20171101</definedName>
    <definedName name="QBSTARTDATE_1" localSheetId="5">20171101</definedName>
    <definedName name="QBSTARTDATE_1" localSheetId="9">20170701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3" i="2" l="1"/>
  <c r="F27" i="2"/>
  <c r="G24" i="2"/>
  <c r="F24" i="2"/>
  <c r="L21" i="2"/>
  <c r="K21" i="2"/>
  <c r="F21" i="2" s="1"/>
  <c r="F42" i="2" l="1"/>
  <c r="G21" i="2"/>
  <c r="F28" i="2"/>
  <c r="F13" i="2"/>
  <c r="F29" i="2" s="1"/>
  <c r="H15" i="2"/>
  <c r="H9" i="2"/>
  <c r="F46" i="2" l="1"/>
  <c r="F45" i="2"/>
  <c r="F41" i="2"/>
  <c r="F40" i="2" s="1"/>
  <c r="F37" i="2"/>
  <c r="F36" i="2"/>
  <c r="F33" i="2"/>
  <c r="H8" i="2" l="1"/>
  <c r="G47" i="2" l="1"/>
  <c r="G38" i="2" l="1"/>
  <c r="G34" i="2"/>
  <c r="H22" i="2" l="1"/>
  <c r="H23" i="2"/>
  <c r="H5" i="2" l="1"/>
  <c r="H6" i="2"/>
  <c r="H7" i="2"/>
  <c r="H10" i="2"/>
  <c r="H11" i="2"/>
  <c r="H12" i="2"/>
  <c r="H16" i="2"/>
  <c r="H17" i="2"/>
  <c r="H18" i="2"/>
  <c r="H19" i="2"/>
  <c r="H20" i="2"/>
  <c r="H24" i="2"/>
  <c r="H25" i="2"/>
  <c r="H26" i="2"/>
  <c r="G13" i="2" l="1"/>
  <c r="F30" i="2"/>
  <c r="H13" i="2" l="1"/>
  <c r="H29" i="2" s="1"/>
  <c r="G28" i="2"/>
  <c r="H28" i="2" l="1"/>
  <c r="G27" i="2" l="1"/>
  <c r="H21" i="2" l="1"/>
  <c r="H27" i="2" s="1"/>
  <c r="G29" i="2"/>
  <c r="G30" i="2" s="1"/>
  <c r="S5" i="7"/>
  <c r="S6" i="7"/>
  <c r="S7" i="7"/>
  <c r="S8" i="7"/>
  <c r="S9" i="7"/>
  <c r="G10" i="7"/>
  <c r="H10" i="7"/>
  <c r="I10" i="7"/>
  <c r="J10" i="7"/>
  <c r="K10" i="7"/>
  <c r="L10" i="7"/>
  <c r="M10" i="7"/>
  <c r="N10" i="7"/>
  <c r="O10" i="7"/>
  <c r="P10" i="7"/>
  <c r="Q10" i="7"/>
  <c r="R10" i="7"/>
  <c r="S12" i="7"/>
  <c r="S13" i="7"/>
  <c r="S14" i="7"/>
  <c r="S15" i="7"/>
  <c r="S16" i="7"/>
  <c r="S17" i="7"/>
  <c r="G18" i="7"/>
  <c r="H18" i="7"/>
  <c r="I18" i="7"/>
  <c r="J18" i="7"/>
  <c r="K18" i="7"/>
  <c r="L18" i="7"/>
  <c r="M18" i="7"/>
  <c r="N18" i="7"/>
  <c r="O18" i="7"/>
  <c r="P18" i="7"/>
  <c r="Q18" i="7"/>
  <c r="R18" i="7"/>
  <c r="S20" i="7"/>
  <c r="S21" i="7"/>
  <c r="S22" i="7"/>
  <c r="G23" i="7"/>
  <c r="H23" i="7"/>
  <c r="I23" i="7"/>
  <c r="J23" i="7"/>
  <c r="K23" i="7"/>
  <c r="L23" i="7"/>
  <c r="M23" i="7"/>
  <c r="N23" i="7"/>
  <c r="O23" i="7"/>
  <c r="P23" i="7"/>
  <c r="Q23" i="7"/>
  <c r="R23" i="7"/>
  <c r="S25" i="7"/>
  <c r="G26" i="7"/>
  <c r="H26" i="7"/>
  <c r="I26" i="7"/>
  <c r="J26" i="7"/>
  <c r="K26" i="7"/>
  <c r="L26" i="7"/>
  <c r="M26" i="7"/>
  <c r="N26" i="7"/>
  <c r="O26" i="7"/>
  <c r="P26" i="7"/>
  <c r="Q26" i="7"/>
  <c r="R26" i="7"/>
  <c r="S28" i="7"/>
  <c r="S29" i="7"/>
  <c r="S30" i="7"/>
  <c r="S31" i="7"/>
  <c r="S32" i="7"/>
  <c r="G33" i="7"/>
  <c r="H33" i="7"/>
  <c r="I33" i="7"/>
  <c r="J33" i="7"/>
  <c r="K33" i="7"/>
  <c r="L33" i="7"/>
  <c r="M33" i="7"/>
  <c r="N33" i="7"/>
  <c r="O33" i="7"/>
  <c r="P33" i="7"/>
  <c r="Q33" i="7"/>
  <c r="R33" i="7"/>
  <c r="S37" i="7"/>
  <c r="S38" i="7"/>
  <c r="S39" i="7"/>
  <c r="S40" i="7"/>
  <c r="S41" i="7"/>
  <c r="S42" i="7"/>
  <c r="S43" i="7"/>
  <c r="S44" i="7"/>
  <c r="S45" i="7"/>
  <c r="S47" i="7"/>
  <c r="S48" i="7"/>
  <c r="G49" i="7"/>
  <c r="G50" i="7" s="1"/>
  <c r="H49" i="7"/>
  <c r="H50" i="7" s="1"/>
  <c r="I49" i="7"/>
  <c r="I50" i="7" s="1"/>
  <c r="J49" i="7"/>
  <c r="J50" i="7" s="1"/>
  <c r="K49" i="7"/>
  <c r="K50" i="7" s="1"/>
  <c r="L49" i="7"/>
  <c r="L50" i="7" s="1"/>
  <c r="M49" i="7"/>
  <c r="M50" i="7" s="1"/>
  <c r="N49" i="7"/>
  <c r="N50" i="7" s="1"/>
  <c r="O49" i="7"/>
  <c r="O50" i="7" s="1"/>
  <c r="P49" i="7"/>
  <c r="P50" i="7" s="1"/>
  <c r="Q49" i="7"/>
  <c r="Q50" i="7" s="1"/>
  <c r="R49" i="7"/>
  <c r="R50" i="7" s="1"/>
  <c r="S53" i="7"/>
  <c r="S54" i="7"/>
  <c r="S55" i="7"/>
  <c r="G56" i="7"/>
  <c r="H56" i="7"/>
  <c r="I56" i="7"/>
  <c r="J56" i="7"/>
  <c r="K56" i="7"/>
  <c r="L56" i="7"/>
  <c r="M56" i="7"/>
  <c r="N56" i="7"/>
  <c r="O56" i="7"/>
  <c r="P56" i="7"/>
  <c r="Q56" i="7"/>
  <c r="R56" i="7"/>
  <c r="S58" i="7"/>
  <c r="S59" i="7"/>
  <c r="S60" i="7"/>
  <c r="S61" i="7"/>
  <c r="S62" i="7"/>
  <c r="S63" i="7"/>
  <c r="S64" i="7"/>
  <c r="S65" i="7"/>
  <c r="S66" i="7"/>
  <c r="G67" i="7"/>
  <c r="H67" i="7"/>
  <c r="I67" i="7"/>
  <c r="J67" i="7"/>
  <c r="K67" i="7"/>
  <c r="L67" i="7"/>
  <c r="M67" i="7"/>
  <c r="N67" i="7"/>
  <c r="O67" i="7"/>
  <c r="P67" i="7"/>
  <c r="Q67" i="7"/>
  <c r="R67" i="7"/>
  <c r="S69" i="7"/>
  <c r="S70" i="7"/>
  <c r="S71" i="7"/>
  <c r="G72" i="7"/>
  <c r="H72" i="7"/>
  <c r="I72" i="7"/>
  <c r="J72" i="7"/>
  <c r="K72" i="7"/>
  <c r="L72" i="7"/>
  <c r="M72" i="7"/>
  <c r="N72" i="7"/>
  <c r="O72" i="7"/>
  <c r="P72" i="7"/>
  <c r="Q72" i="7"/>
  <c r="R72" i="7"/>
  <c r="S76" i="7"/>
  <c r="S77" i="7"/>
  <c r="S78" i="7"/>
  <c r="S79" i="7"/>
  <c r="S80" i="7"/>
  <c r="S81" i="7"/>
  <c r="S82" i="7"/>
  <c r="G83" i="7"/>
  <c r="H83" i="7"/>
  <c r="I83" i="7"/>
  <c r="J83" i="7"/>
  <c r="K83" i="7"/>
  <c r="L83" i="7"/>
  <c r="M83" i="7"/>
  <c r="N83" i="7"/>
  <c r="O83" i="7"/>
  <c r="P83" i="7"/>
  <c r="Q83" i="7"/>
  <c r="R83" i="7"/>
  <c r="S85" i="7"/>
  <c r="S86" i="7"/>
  <c r="S87" i="7"/>
  <c r="S88" i="7"/>
  <c r="S89" i="7"/>
  <c r="S90" i="7"/>
  <c r="G91" i="7"/>
  <c r="H91" i="7"/>
  <c r="I91" i="7"/>
  <c r="J91" i="7"/>
  <c r="K91" i="7"/>
  <c r="L91" i="7"/>
  <c r="M91" i="7"/>
  <c r="N91" i="7"/>
  <c r="O91" i="7"/>
  <c r="P91" i="7"/>
  <c r="Q91" i="7"/>
  <c r="R91" i="7"/>
  <c r="S95" i="7"/>
  <c r="G96" i="7"/>
  <c r="H96" i="7"/>
  <c r="I96" i="7"/>
  <c r="J96" i="7"/>
  <c r="K96" i="7"/>
  <c r="L96" i="7"/>
  <c r="M96" i="7"/>
  <c r="N96" i="7"/>
  <c r="O96" i="7"/>
  <c r="P96" i="7"/>
  <c r="Q96" i="7"/>
  <c r="R96" i="7"/>
  <c r="S98" i="7"/>
  <c r="S99" i="7"/>
  <c r="G100" i="7"/>
  <c r="H100" i="7"/>
  <c r="I100" i="7"/>
  <c r="J100" i="7"/>
  <c r="K100" i="7"/>
  <c r="L100" i="7"/>
  <c r="M100" i="7"/>
  <c r="N100" i="7"/>
  <c r="O100" i="7"/>
  <c r="P100" i="7"/>
  <c r="Q100" i="7"/>
  <c r="R100" i="7"/>
  <c r="S102" i="7"/>
  <c r="G103" i="7"/>
  <c r="H103" i="7"/>
  <c r="I103" i="7"/>
  <c r="J103" i="7"/>
  <c r="K103" i="7"/>
  <c r="L103" i="7"/>
  <c r="M103" i="7"/>
  <c r="N103" i="7"/>
  <c r="O103" i="7"/>
  <c r="P103" i="7"/>
  <c r="Q103" i="7"/>
  <c r="R103" i="7"/>
  <c r="S105" i="7"/>
  <c r="S106" i="7"/>
  <c r="G107" i="7"/>
  <c r="H107" i="7"/>
  <c r="I107" i="7"/>
  <c r="J107" i="7"/>
  <c r="K107" i="7"/>
  <c r="L107" i="7"/>
  <c r="M107" i="7"/>
  <c r="N107" i="7"/>
  <c r="O107" i="7"/>
  <c r="P107" i="7"/>
  <c r="Q107" i="7"/>
  <c r="R107" i="7"/>
  <c r="S110" i="7"/>
  <c r="S111" i="7"/>
  <c r="S112" i="7"/>
  <c r="S113" i="7"/>
  <c r="G114" i="7"/>
  <c r="H114" i="7"/>
  <c r="I114" i="7"/>
  <c r="J114" i="7"/>
  <c r="K114" i="7"/>
  <c r="L114" i="7"/>
  <c r="M114" i="7"/>
  <c r="N114" i="7"/>
  <c r="O114" i="7"/>
  <c r="P114" i="7"/>
  <c r="Q114" i="7"/>
  <c r="R114" i="7"/>
  <c r="S116" i="7"/>
  <c r="S117" i="7"/>
  <c r="S118" i="7"/>
  <c r="S119" i="7"/>
  <c r="S120" i="7"/>
  <c r="S121" i="7"/>
  <c r="S122" i="7"/>
  <c r="S123" i="7"/>
  <c r="S124" i="7"/>
  <c r="S125" i="7"/>
  <c r="S126" i="7"/>
  <c r="S127" i="7"/>
  <c r="G128" i="7"/>
  <c r="H128" i="7"/>
  <c r="I128" i="7"/>
  <c r="J128" i="7"/>
  <c r="K128" i="7"/>
  <c r="L128" i="7"/>
  <c r="M128" i="7"/>
  <c r="N128" i="7"/>
  <c r="O128" i="7"/>
  <c r="P128" i="7"/>
  <c r="Q128" i="7"/>
  <c r="R128" i="7"/>
  <c r="S130" i="7"/>
  <c r="S131" i="7"/>
  <c r="S132" i="7"/>
  <c r="S133" i="7"/>
  <c r="S134" i="7"/>
  <c r="G135" i="7"/>
  <c r="H135" i="7"/>
  <c r="I135" i="7"/>
  <c r="J135" i="7"/>
  <c r="K135" i="7"/>
  <c r="L135" i="7"/>
  <c r="M135" i="7"/>
  <c r="N135" i="7"/>
  <c r="O135" i="7"/>
  <c r="P135" i="7"/>
  <c r="Q135" i="7"/>
  <c r="R135" i="7"/>
  <c r="S137" i="7"/>
  <c r="S138" i="7"/>
  <c r="S139" i="7"/>
  <c r="S140" i="7"/>
  <c r="S141" i="7"/>
  <c r="G142" i="7"/>
  <c r="H142" i="7"/>
  <c r="I142" i="7"/>
  <c r="J142" i="7"/>
  <c r="K142" i="7"/>
  <c r="L142" i="7"/>
  <c r="M142" i="7"/>
  <c r="N142" i="7"/>
  <c r="O142" i="7"/>
  <c r="P142" i="7"/>
  <c r="Q142" i="7"/>
  <c r="R142" i="7"/>
  <c r="S144" i="7"/>
  <c r="S145" i="7"/>
  <c r="G146" i="7"/>
  <c r="H146" i="7"/>
  <c r="I146" i="7"/>
  <c r="J146" i="7"/>
  <c r="K146" i="7"/>
  <c r="L146" i="7"/>
  <c r="M146" i="7"/>
  <c r="N146" i="7"/>
  <c r="O146" i="7"/>
  <c r="P146" i="7"/>
  <c r="Q146" i="7"/>
  <c r="R146" i="7"/>
  <c r="S148" i="7"/>
  <c r="G149" i="7"/>
  <c r="H149" i="7"/>
  <c r="I149" i="7"/>
  <c r="J149" i="7"/>
  <c r="K149" i="7"/>
  <c r="L149" i="7"/>
  <c r="M149" i="7"/>
  <c r="N149" i="7"/>
  <c r="O149" i="7"/>
  <c r="P149" i="7"/>
  <c r="Q149" i="7"/>
  <c r="R149" i="7"/>
  <c r="S151" i="7"/>
  <c r="G152" i="7"/>
  <c r="H152" i="7"/>
  <c r="I152" i="7"/>
  <c r="J152" i="7"/>
  <c r="K152" i="7"/>
  <c r="L152" i="7"/>
  <c r="M152" i="7"/>
  <c r="N152" i="7"/>
  <c r="O152" i="7"/>
  <c r="P152" i="7"/>
  <c r="Q152" i="7"/>
  <c r="R152" i="7"/>
  <c r="S157" i="7"/>
  <c r="S158" i="7"/>
  <c r="G159" i="7"/>
  <c r="G160" i="7" s="1"/>
  <c r="H159" i="7"/>
  <c r="I159" i="7"/>
  <c r="I160" i="7" s="1"/>
  <c r="J159" i="7"/>
  <c r="J160" i="7" s="1"/>
  <c r="K159" i="7"/>
  <c r="K160" i="7" s="1"/>
  <c r="L159" i="7"/>
  <c r="L160" i="7" s="1"/>
  <c r="M159" i="7"/>
  <c r="M160" i="7" s="1"/>
  <c r="N159" i="7"/>
  <c r="N160" i="7" s="1"/>
  <c r="O159" i="7"/>
  <c r="O160" i="7" s="1"/>
  <c r="P159" i="7"/>
  <c r="P160" i="7" s="1"/>
  <c r="Q159" i="7"/>
  <c r="Q160" i="7" s="1"/>
  <c r="R159" i="7"/>
  <c r="R160" i="7" s="1"/>
  <c r="G92" i="7" l="1"/>
  <c r="H30" i="2"/>
  <c r="Q92" i="7"/>
  <c r="I92" i="7"/>
  <c r="K73" i="7"/>
  <c r="I34" i="7"/>
  <c r="O108" i="7"/>
  <c r="L108" i="7"/>
  <c r="S67" i="7"/>
  <c r="H108" i="7"/>
  <c r="P73" i="7"/>
  <c r="L73" i="7"/>
  <c r="H73" i="7"/>
  <c r="G108" i="7"/>
  <c r="O92" i="7"/>
  <c r="O73" i="7"/>
  <c r="Q34" i="7"/>
  <c r="P92" i="7"/>
  <c r="R92" i="7"/>
  <c r="J92" i="7"/>
  <c r="Q73" i="7"/>
  <c r="M73" i="7"/>
  <c r="I73" i="7"/>
  <c r="M34" i="7"/>
  <c r="H34" i="7"/>
  <c r="J34" i="7"/>
  <c r="S159" i="7"/>
  <c r="P108" i="7"/>
  <c r="S103" i="7"/>
  <c r="N92" i="7"/>
  <c r="L92" i="7"/>
  <c r="H92" i="7"/>
  <c r="J73" i="7"/>
  <c r="R34" i="7"/>
  <c r="G34" i="7"/>
  <c r="N34" i="7"/>
  <c r="L34" i="7"/>
  <c r="S10" i="7"/>
  <c r="S128" i="7"/>
  <c r="S114" i="7"/>
  <c r="S107" i="7"/>
  <c r="R108" i="7"/>
  <c r="S72" i="7"/>
  <c r="S33" i="7"/>
  <c r="S146" i="7"/>
  <c r="S149" i="7"/>
  <c r="Q108" i="7"/>
  <c r="J108" i="7"/>
  <c r="R73" i="7"/>
  <c r="S152" i="7"/>
  <c r="S142" i="7"/>
  <c r="S135" i="7"/>
  <c r="K108" i="7"/>
  <c r="N108" i="7"/>
  <c r="M108" i="7"/>
  <c r="S96" i="7"/>
  <c r="K92" i="7"/>
  <c r="M92" i="7"/>
  <c r="N73" i="7"/>
  <c r="S56" i="7"/>
  <c r="S26" i="7"/>
  <c r="P34" i="7"/>
  <c r="S23" i="7"/>
  <c r="O34" i="7"/>
  <c r="K34" i="7"/>
  <c r="S50" i="7"/>
  <c r="S91" i="7"/>
  <c r="H160" i="7"/>
  <c r="S160" i="7" s="1"/>
  <c r="I108" i="7"/>
  <c r="S83" i="7"/>
  <c r="S18" i="7"/>
  <c r="S100" i="7"/>
  <c r="G73" i="7"/>
  <c r="S49" i="7"/>
  <c r="L153" i="7" l="1"/>
  <c r="Q153" i="7"/>
  <c r="Q154" i="7" s="1"/>
  <c r="Q161" i="7" s="1"/>
  <c r="I153" i="7"/>
  <c r="I154" i="7" s="1"/>
  <c r="I161" i="7" s="1"/>
  <c r="P153" i="7"/>
  <c r="P154" i="7" s="1"/>
  <c r="P161" i="7" s="1"/>
  <c r="O153" i="7"/>
  <c r="O154" i="7" s="1"/>
  <c r="O161" i="7" s="1"/>
  <c r="R153" i="7"/>
  <c r="R154" i="7" s="1"/>
  <c r="R161" i="7" s="1"/>
  <c r="H153" i="7"/>
  <c r="H154" i="7" s="1"/>
  <c r="H161" i="7" s="1"/>
  <c r="M153" i="7"/>
  <c r="M154" i="7" s="1"/>
  <c r="M161" i="7" s="1"/>
  <c r="L154" i="7"/>
  <c r="L161" i="7" s="1"/>
  <c r="S73" i="7"/>
  <c r="J153" i="7"/>
  <c r="J154" i="7" s="1"/>
  <c r="J161" i="7" s="1"/>
  <c r="G153" i="7"/>
  <c r="G154" i="7" s="1"/>
  <c r="G161" i="7" s="1"/>
  <c r="N153" i="7"/>
  <c r="N154" i="7" s="1"/>
  <c r="N161" i="7" s="1"/>
  <c r="S92" i="7"/>
  <c r="K153" i="7"/>
  <c r="K154" i="7" s="1"/>
  <c r="S34" i="7"/>
  <c r="S108" i="7"/>
  <c r="S153" i="7" l="1"/>
  <c r="K161" i="7"/>
  <c r="S161" i="7" s="1"/>
  <c r="S154" i="7"/>
</calcChain>
</file>

<file path=xl/sharedStrings.xml><?xml version="1.0" encoding="utf-8"?>
<sst xmlns="http://schemas.openxmlformats.org/spreadsheetml/2006/main" count="4577" uniqueCount="1004">
  <si>
    <t>Budget</t>
  </si>
  <si>
    <t>% of Budget</t>
  </si>
  <si>
    <t>Ordinary Income/Expense</t>
  </si>
  <si>
    <t>Income</t>
  </si>
  <si>
    <t>400.00 · Contributions</t>
  </si>
  <si>
    <t>Compassion in Action</t>
  </si>
  <si>
    <t>Contributions Operating</t>
  </si>
  <si>
    <t>Plate Cash Operating</t>
  </si>
  <si>
    <t>Pledges Operating</t>
  </si>
  <si>
    <t>Total 400.00 · Contributions</t>
  </si>
  <si>
    <t>440.00 · Rental Income</t>
  </si>
  <si>
    <t>Adobe School</t>
  </si>
  <si>
    <t>Adobe School 3rd office</t>
  </si>
  <si>
    <t>Adobe Utilities</t>
  </si>
  <si>
    <t>Counselor</t>
  </si>
  <si>
    <t>Occasional</t>
  </si>
  <si>
    <t>Total 440.00 · Rental Income</t>
  </si>
  <si>
    <t>450.00 · Income - EVENTS</t>
  </si>
  <si>
    <t>Art  &amp; Cookie Sale</t>
  </si>
  <si>
    <t>Cabaret</t>
  </si>
  <si>
    <t>FUUNd Together</t>
  </si>
  <si>
    <t>Total 450.00 · Income - EVENTS</t>
  </si>
  <si>
    <t>460.00 · Income - Miscellaneous</t>
  </si>
  <si>
    <t>Altar Flowers</t>
  </si>
  <si>
    <t>Bookstore/Library</t>
  </si>
  <si>
    <t>Food Certs/Grocery</t>
  </si>
  <si>
    <t>Home Hospitality/B&amp;B</t>
  </si>
  <si>
    <t>Hospitality</t>
  </si>
  <si>
    <t>Miscellaneous Other</t>
  </si>
  <si>
    <t>Total 460.00 · Income - Miscellaneous</t>
  </si>
  <si>
    <t>Total Income</t>
  </si>
  <si>
    <t>Expense</t>
  </si>
  <si>
    <t>510.00 · Committees</t>
  </si>
  <si>
    <t>Board</t>
  </si>
  <si>
    <t>Caring &amp; Concerns</t>
  </si>
  <si>
    <t>Finance</t>
  </si>
  <si>
    <t>Hospitality/Coffee</t>
  </si>
  <si>
    <t>Membership</t>
  </si>
  <si>
    <t>Newsletter</t>
  </si>
  <si>
    <t>Public Relations/Publicity</t>
  </si>
  <si>
    <t>Special Funds</t>
  </si>
  <si>
    <t>Stewardship</t>
  </si>
  <si>
    <t>Worship</t>
  </si>
  <si>
    <t>Worship - Aesthetics</t>
  </si>
  <si>
    <t>Worship - Supplies/Operations</t>
  </si>
  <si>
    <t>Total Worship</t>
  </si>
  <si>
    <t>Total 510.00 · Committees</t>
  </si>
  <si>
    <t>520.00 · Programs</t>
  </si>
  <si>
    <t>Music</t>
  </si>
  <si>
    <t>Capital Music</t>
  </si>
  <si>
    <t>Professional Expenses</t>
  </si>
  <si>
    <t>Special Music</t>
  </si>
  <si>
    <t>Supplies/Operations</t>
  </si>
  <si>
    <t>Total Music</t>
  </si>
  <si>
    <t>Religious Education</t>
  </si>
  <si>
    <t>Adult RE</t>
  </si>
  <si>
    <t>Child Care</t>
  </si>
  <si>
    <t>Curriculum</t>
  </si>
  <si>
    <t>Events/Recognition</t>
  </si>
  <si>
    <t>Supplies</t>
  </si>
  <si>
    <t>Training</t>
  </si>
  <si>
    <t>Total Religious Education</t>
  </si>
  <si>
    <t>Social Action</t>
  </si>
  <si>
    <t>Contrib to Designated Charities</t>
  </si>
  <si>
    <t>Green Sanctuary</t>
  </si>
  <si>
    <t>Total Social Action</t>
  </si>
  <si>
    <t>Total 520.00 · Programs</t>
  </si>
  <si>
    <t>650 · Ministerial Package</t>
  </si>
  <si>
    <t>650.05 · Senior Minister</t>
  </si>
  <si>
    <t>Minister Disability</t>
  </si>
  <si>
    <t>Minister Housing</t>
  </si>
  <si>
    <t>Minister Pension</t>
  </si>
  <si>
    <t>Minister Professional Expenses</t>
  </si>
  <si>
    <t>Minister Salary/FICA</t>
  </si>
  <si>
    <t>Total 650.05 · Senior Minister</t>
  </si>
  <si>
    <t>650.10 · Minister of Music</t>
  </si>
  <si>
    <t>Minister of Music Disability</t>
  </si>
  <si>
    <t>Minister of Music Housing</t>
  </si>
  <si>
    <t>Minister of Music Medical</t>
  </si>
  <si>
    <t>Minister of Music Salary</t>
  </si>
  <si>
    <t>Total 650.10 · Minister of Music</t>
  </si>
  <si>
    <t>Total 650 · Ministerial Package</t>
  </si>
  <si>
    <t>655.00 · Payroll</t>
  </si>
  <si>
    <t>Accompanist</t>
  </si>
  <si>
    <t>Accompanist Salary</t>
  </si>
  <si>
    <t>Total Accompanist</t>
  </si>
  <si>
    <t>Business Administrator</t>
  </si>
  <si>
    <t>Business Administrator Pension</t>
  </si>
  <si>
    <t>Business Administrator Salary</t>
  </si>
  <si>
    <t>Total Business Administrator</t>
  </si>
  <si>
    <t>Maintenance Tech</t>
  </si>
  <si>
    <t>Maintenance Tech Salary</t>
  </si>
  <si>
    <t>Total Maintenance Tech</t>
  </si>
  <si>
    <t>RE Assistant</t>
  </si>
  <si>
    <t>RE Assistant Salary</t>
  </si>
  <si>
    <t>Total RE Assistant</t>
  </si>
  <si>
    <t>RE Director</t>
  </si>
  <si>
    <t>RE Director Pension</t>
  </si>
  <si>
    <t>RE Director Salary</t>
  </si>
  <si>
    <t>Total RE Director</t>
  </si>
  <si>
    <t>Total 655.00 · Payroll</t>
  </si>
  <si>
    <t>656.00 · Payroll Expenses</t>
  </si>
  <si>
    <t>FICA/Medicare</t>
  </si>
  <si>
    <t>Group Health Insurance</t>
  </si>
  <si>
    <t>Worker's Compensation</t>
  </si>
  <si>
    <t>Total 656.00 · Payroll Expenses</t>
  </si>
  <si>
    <t>710.00 · Administration</t>
  </si>
  <si>
    <t>Admin Professional Expenses</t>
  </si>
  <si>
    <t>Bank Fees</t>
  </si>
  <si>
    <t>Copier Lease</t>
  </si>
  <si>
    <t>Equipment</t>
  </si>
  <si>
    <t>Equipment Repairs &amp; Maintenance</t>
  </si>
  <si>
    <t>Merchant Fees</t>
  </si>
  <si>
    <t>Postage</t>
  </si>
  <si>
    <t>Recognition/Staff &amp; Volunteers</t>
  </si>
  <si>
    <t>Software</t>
  </si>
  <si>
    <t>Supplies (Office)</t>
  </si>
  <si>
    <t>Total 710.00 · Administration</t>
  </si>
  <si>
    <t>730.00 · Property</t>
  </si>
  <si>
    <t>Fire Panel/Monitoring</t>
  </si>
  <si>
    <t>Land Maintenance</t>
  </si>
  <si>
    <t>Major Unexpected Repairs</t>
  </si>
  <si>
    <t>Property Maintenance Supplies</t>
  </si>
  <si>
    <t>Routine Repairs &amp; Maintenance</t>
  </si>
  <si>
    <t>Total 730.00 · Property</t>
  </si>
  <si>
    <t>740.00 · Utilities</t>
  </si>
  <si>
    <t>Electric750- Sanctuary</t>
  </si>
  <si>
    <t>Electric860- Adobe &amp; VUU</t>
  </si>
  <si>
    <t>Internet Connection</t>
  </si>
  <si>
    <t>Phone</t>
  </si>
  <si>
    <t>Waste Disposal</t>
  </si>
  <si>
    <t>Water26901,91802, 91902, 1401</t>
  </si>
  <si>
    <t>Total 740.00 · Utilities</t>
  </si>
  <si>
    <t>750.00 · UUA &amp; PSWD Dues</t>
  </si>
  <si>
    <t>PSWD Dues</t>
  </si>
  <si>
    <t>UUA Annual Program Fund</t>
  </si>
  <si>
    <t>Total 750.00 · UUA &amp; PSWD Dues</t>
  </si>
  <si>
    <t>760.00 · Insurance</t>
  </si>
  <si>
    <t>Insurance - Prop/Liab/Theft</t>
  </si>
  <si>
    <t>Total 760.00 · Insurance</t>
  </si>
  <si>
    <t>810.00 · Mortgage Interest</t>
  </si>
  <si>
    <t>Bldg Mtg Interest</t>
  </si>
  <si>
    <t>Total 810.00 · Mortgage Interest</t>
  </si>
  <si>
    <t>Total Expense</t>
  </si>
  <si>
    <t>Net Ordinary Income</t>
  </si>
  <si>
    <t>Other Income/Expense</t>
  </si>
  <si>
    <t>Other Expense</t>
  </si>
  <si>
    <t>865 · Mortgage Principal</t>
  </si>
  <si>
    <t>870 · Mortgage Principal Contra Acct</t>
  </si>
  <si>
    <t>Total Other Expense</t>
  </si>
  <si>
    <t>Net Other Income</t>
  </si>
  <si>
    <t>Net Income</t>
  </si>
  <si>
    <t>Rental Income</t>
  </si>
  <si>
    <t>Miscellaneous</t>
  </si>
  <si>
    <t>Senior Minister</t>
  </si>
  <si>
    <t>Payroll &amp; Payroll Expenses</t>
  </si>
  <si>
    <t>Health Insurance</t>
  </si>
  <si>
    <t>Administration</t>
  </si>
  <si>
    <t>Property</t>
  </si>
  <si>
    <t>Utilities</t>
  </si>
  <si>
    <t>UUA &amp; PSWD Dues</t>
  </si>
  <si>
    <t>Mortgage P&amp;I</t>
  </si>
  <si>
    <t>Total Op Expense</t>
  </si>
  <si>
    <t>Total Op Income</t>
  </si>
  <si>
    <t>Difference</t>
  </si>
  <si>
    <t>Savings</t>
  </si>
  <si>
    <t>Trans #</t>
  </si>
  <si>
    <t>Type</t>
  </si>
  <si>
    <t>Date</t>
  </si>
  <si>
    <t>Name</t>
  </si>
  <si>
    <t>Memo</t>
  </si>
  <si>
    <t>Debit</t>
  </si>
  <si>
    <t>Credit</t>
  </si>
  <si>
    <t>Balance</t>
  </si>
  <si>
    <t>101 · Operating - Gateway 1920</t>
  </si>
  <si>
    <t>Total 101 · Operating - Gateway 1920</t>
  </si>
  <si>
    <t>TOTAL</t>
  </si>
  <si>
    <t>Check</t>
  </si>
  <si>
    <t>Deposit</t>
  </si>
  <si>
    <t>Paycheck</t>
  </si>
  <si>
    <t>Liability Check</t>
  </si>
  <si>
    <t>Salt River Project</t>
  </si>
  <si>
    <t>Marci J. Beaudoin</t>
  </si>
  <si>
    <t>Joe T Martin</t>
  </si>
  <si>
    <t>Cox Communications</t>
  </si>
  <si>
    <t>Gateway Commercial Bank</t>
  </si>
  <si>
    <t>QuickBooks Payroll Service</t>
  </si>
  <si>
    <t>ASSETS</t>
  </si>
  <si>
    <t>Current Assets</t>
  </si>
  <si>
    <t>Checking/Savings</t>
  </si>
  <si>
    <t>105 · Gateway Restrict&amp;Designate2266</t>
  </si>
  <si>
    <t>110 · Gateway Reserves 2465</t>
  </si>
  <si>
    <t>Total Checking/Savings</t>
  </si>
  <si>
    <t>Total Current Assets</t>
  </si>
  <si>
    <t>Fixed Assets</t>
  </si>
  <si>
    <t>Total Fixed Assets</t>
  </si>
  <si>
    <t>TOTAL ASSETS</t>
  </si>
  <si>
    <t>LIABILITIES &amp; EQUITY</t>
  </si>
  <si>
    <t>Liabilities</t>
  </si>
  <si>
    <t>Current Liabilities</t>
  </si>
  <si>
    <t>Other Current Liabilities</t>
  </si>
  <si>
    <t>Total Other Current Liabilities</t>
  </si>
  <si>
    <t>Total Current Liabilities</t>
  </si>
  <si>
    <t>Long Term Liabilities</t>
  </si>
  <si>
    <t>Total Long Term Liabilities</t>
  </si>
  <si>
    <t>Total Liabilities</t>
  </si>
  <si>
    <t>Equity</t>
  </si>
  <si>
    <t>Total Equity</t>
  </si>
  <si>
    <t>TOTAL LIABILITIES &amp; EQUITY</t>
  </si>
  <si>
    <t>OPERATING ACTIVITIES</t>
  </si>
  <si>
    <t>Adjustments to reconcile Net Income</t>
  </si>
  <si>
    <t>to net cash provided by operations:</t>
  </si>
  <si>
    <t>Net cash provided by Operating Activities</t>
  </si>
  <si>
    <t>FINANCING ACTIVITIES</t>
  </si>
  <si>
    <t>Net cash increase for period</t>
  </si>
  <si>
    <t>Cash at beginning of period</t>
  </si>
  <si>
    <t>Cash at end of period</t>
  </si>
  <si>
    <t>Num</t>
  </si>
  <si>
    <t>Total 105 · Gateway Restrict&amp;Designate2266</t>
  </si>
  <si>
    <t>Total 110 · Gateway Reserves 2465</t>
  </si>
  <si>
    <t>ACH</t>
  </si>
  <si>
    <t>DB</t>
  </si>
  <si>
    <t>Accounting &amp; Legal Fees</t>
  </si>
  <si>
    <t>Annual Budget</t>
  </si>
  <si>
    <t>Worship - Altar Flowers</t>
  </si>
  <si>
    <t>Paid Amount</t>
  </si>
  <si>
    <t>Jul 15</t>
  </si>
  <si>
    <t>UUJAZ</t>
  </si>
  <si>
    <t>Unallocated payroll</t>
  </si>
  <si>
    <t>Direct Deposit Fees</t>
  </si>
  <si>
    <t>Custodial Contract</t>
  </si>
  <si>
    <t>266-750-005</t>
  </si>
  <si>
    <t>Direct Deposit</t>
  </si>
  <si>
    <t>Aug 15</t>
  </si>
  <si>
    <t>Worship - Speakers</t>
  </si>
  <si>
    <t>Nefesh Soul</t>
  </si>
  <si>
    <t>Sep 15</t>
  </si>
  <si>
    <t>Total Major Unexpected Repairs</t>
  </si>
  <si>
    <t>Oct 15</t>
  </si>
  <si>
    <t>Cafe</t>
  </si>
  <si>
    <t>Nov 15</t>
  </si>
  <si>
    <t>Miscellaneous Fund Raisers</t>
  </si>
  <si>
    <t>Administrative Other</t>
  </si>
  <si>
    <t>Mortgage Principle</t>
  </si>
  <si>
    <t>Mortgage Interest</t>
  </si>
  <si>
    <t>Jul 14</t>
  </si>
  <si>
    <t>Aug 14</t>
  </si>
  <si>
    <t>Sep 14</t>
  </si>
  <si>
    <t>Oct 14</t>
  </si>
  <si>
    <t>Nov 14</t>
  </si>
  <si>
    <t>Dec 14</t>
  </si>
  <si>
    <t>Jan 15</t>
  </si>
  <si>
    <t>Feb 15</t>
  </si>
  <si>
    <t>Mar 15</t>
  </si>
  <si>
    <t>Apr 15</t>
  </si>
  <si>
    <t>May 15</t>
  </si>
  <si>
    <t>Jun 15</t>
  </si>
  <si>
    <t>ZEN</t>
  </si>
  <si>
    <t>Poinsettia</t>
  </si>
  <si>
    <t>Seder Dinner</t>
  </si>
  <si>
    <t>VUUSICA</t>
  </si>
  <si>
    <t>455.00 · Income - Investments</t>
  </si>
  <si>
    <t>Interest from Savings Account</t>
  </si>
  <si>
    <t>Total 455.00 · Income - Investments</t>
  </si>
  <si>
    <t>Grants</t>
  </si>
  <si>
    <t>Latham Workshop</t>
  </si>
  <si>
    <t>Other</t>
  </si>
  <si>
    <t>unknown</t>
  </si>
  <si>
    <t>Gifts &amp; Contributions</t>
  </si>
  <si>
    <t>Paychex Service Fees</t>
  </si>
  <si>
    <t>656.00 · Payroll Expenses - Other</t>
  </si>
  <si>
    <t>698.00 · Uncategorized Expenses</t>
  </si>
  <si>
    <t>Void Checks</t>
  </si>
  <si>
    <t>Flood repairs Sept 2014</t>
  </si>
  <si>
    <t>Major Unexpected Repairs - Other</t>
  </si>
  <si>
    <t>860 · Clearing Account</t>
  </si>
  <si>
    <t>Dec 15</t>
  </si>
  <si>
    <t>Expenses - EVENTS</t>
  </si>
  <si>
    <t>Jan 16</t>
  </si>
  <si>
    <t>Phone/Internet</t>
  </si>
  <si>
    <t>Breeze</t>
  </si>
  <si>
    <t>church software</t>
  </si>
  <si>
    <t>Leadership Council</t>
  </si>
  <si>
    <t>Feb 16</t>
  </si>
  <si>
    <t>Contributions - Named</t>
  </si>
  <si>
    <t>Contributions - Unnamed</t>
  </si>
  <si>
    <t>GuideOne Insurance</t>
  </si>
  <si>
    <t>WC</t>
  </si>
  <si>
    <t>Commercial/umbrella</t>
  </si>
  <si>
    <t>Mar 16</t>
  </si>
  <si>
    <t>Metro Fire Equipment</t>
  </si>
  <si>
    <t>Apr 16</t>
  </si>
  <si>
    <t>Contributions Named</t>
  </si>
  <si>
    <t>Contributions Unnamed</t>
  </si>
  <si>
    <t>May 16</t>
  </si>
  <si>
    <t>Jun 16</t>
  </si>
  <si>
    <t>Jul 16</t>
  </si>
  <si>
    <t>One Time Journey + Grant</t>
  </si>
  <si>
    <t>Chalice Circles</t>
  </si>
  <si>
    <t>Lead Teachers</t>
  </si>
  <si>
    <t>AZ Power and Light</t>
  </si>
  <si>
    <t>I help</t>
  </si>
  <si>
    <t>Racial Just / BLM</t>
  </si>
  <si>
    <t>Sabbatical Costs</t>
  </si>
  <si>
    <t>Sabbatical Expenses</t>
  </si>
  <si>
    <t>Aug 16</t>
  </si>
  <si>
    <t>Operating Account (checking)*</t>
  </si>
  <si>
    <t>Sep 16</t>
  </si>
  <si>
    <t>Oct 16</t>
  </si>
  <si>
    <t>Nov 16</t>
  </si>
  <si>
    <t>Dec 16</t>
  </si>
  <si>
    <t>Jan 17</t>
  </si>
  <si>
    <t>Feb 17</t>
  </si>
  <si>
    <t>Mar 17</t>
  </si>
  <si>
    <t>Apr 17</t>
  </si>
  <si>
    <t>May 17</t>
  </si>
  <si>
    <t>Jun 17</t>
  </si>
  <si>
    <t>Jul 17</t>
  </si>
  <si>
    <t>Restricted &amp; Designated*</t>
  </si>
  <si>
    <t>Aug 17</t>
  </si>
  <si>
    <t>Sep 17</t>
  </si>
  <si>
    <t>Oct 17</t>
  </si>
  <si>
    <t>Nov 17</t>
  </si>
  <si>
    <t>Dec 17</t>
  </si>
  <si>
    <t>Jan 18</t>
  </si>
  <si>
    <t>Feb 18</t>
  </si>
  <si>
    <t>Mar 18</t>
  </si>
  <si>
    <t>Apr 18</t>
  </si>
  <si>
    <t>May 18</t>
  </si>
  <si>
    <t>Jun 18</t>
  </si>
  <si>
    <t>810 · Bldg Mtg Interest</t>
  </si>
  <si>
    <t>866 · Reserves Funding</t>
  </si>
  <si>
    <t>872 · Reserves Funding Contra Acct</t>
  </si>
  <si>
    <t>Operating Surplus/Deficit</t>
  </si>
  <si>
    <t>Advertising</t>
  </si>
  <si>
    <t>Net cash provided by Financing Activities</t>
  </si>
  <si>
    <t>United States Treasury</t>
  </si>
  <si>
    <t>456-860-005</t>
  </si>
  <si>
    <t>Arizona Department of Revenue</t>
  </si>
  <si>
    <t>Jul 18</t>
  </si>
  <si>
    <t>Prior Year Carryforward</t>
  </si>
  <si>
    <t>Miscellaneous Fundraisers</t>
  </si>
  <si>
    <t>Retail Rebates</t>
  </si>
  <si>
    <t>Board of Trustees</t>
  </si>
  <si>
    <t>Leadership Dev Council</t>
  </si>
  <si>
    <t>Worship - Second Service</t>
  </si>
  <si>
    <t>East VUU</t>
  </si>
  <si>
    <t>Valley Interfaith Project (VIP)</t>
  </si>
  <si>
    <t>Minister in Lieu of FICA</t>
  </si>
  <si>
    <t>Minister Salary</t>
  </si>
  <si>
    <t>Minister of Music Pension</t>
  </si>
  <si>
    <t>Minister of Music Prof Exp</t>
  </si>
  <si>
    <t>Congregational Administrator</t>
  </si>
  <si>
    <t>Cong Administrator - Pension</t>
  </si>
  <si>
    <t>Congr Administrator - Salary</t>
  </si>
  <si>
    <t>Total Congregational Administrator</t>
  </si>
  <si>
    <t>FF Assistant</t>
  </si>
  <si>
    <t>FF Director</t>
  </si>
  <si>
    <t>FF Director Pension</t>
  </si>
  <si>
    <t>FF Director Salary</t>
  </si>
  <si>
    <t>Total FF Director</t>
  </si>
  <si>
    <t>Equipment - Purchase/Rental</t>
  </si>
  <si>
    <t>Equipment - Repairs/Maintenance</t>
  </si>
  <si>
    <t>Office Supplies</t>
  </si>
  <si>
    <t>Utilities - Elec - Office/Class</t>
  </si>
  <si>
    <t>Utilities - Elec - Santuary</t>
  </si>
  <si>
    <t>Utilities - Phone</t>
  </si>
  <si>
    <t>Utilities - Waste Disposal</t>
  </si>
  <si>
    <t>Utilities - Water</t>
  </si>
  <si>
    <t>810 · Mortgage - Interest</t>
  </si>
  <si>
    <t>865 · Mortgage - Principal</t>
  </si>
  <si>
    <t>Rubicon Global, LLC.</t>
  </si>
  <si>
    <t>Aug 18</t>
  </si>
  <si>
    <t>Sep 18</t>
  </si>
  <si>
    <t>Oct 18</t>
  </si>
  <si>
    <t>Nov 18</t>
  </si>
  <si>
    <t>Dec 18</t>
  </si>
  <si>
    <t>Jan 19</t>
  </si>
  <si>
    <t>Feb 19</t>
  </si>
  <si>
    <t>Mar 19</t>
  </si>
  <si>
    <t>Apr 19</t>
  </si>
  <si>
    <t>May 19</t>
  </si>
  <si>
    <t>Jun 19</t>
  </si>
  <si>
    <t>E-pay</t>
  </si>
  <si>
    <t>505.00 · Capital Campaign</t>
  </si>
  <si>
    <t>Second Service Expense</t>
  </si>
  <si>
    <t>206 · Due to Paz de Cristo</t>
  </si>
  <si>
    <t>Total 206 · Due to Paz de Cristo</t>
  </si>
  <si>
    <t>East Valley UU</t>
  </si>
  <si>
    <t>Jul 19</t>
  </si>
  <si>
    <t>YTD Budget</t>
  </si>
  <si>
    <t>In service Training</t>
  </si>
  <si>
    <t>Music Licenses</t>
  </si>
  <si>
    <t>FF Adult FF</t>
  </si>
  <si>
    <t>FF Child Care</t>
  </si>
  <si>
    <t>FF Curriculum</t>
  </si>
  <si>
    <t>FF Events/Recognition</t>
  </si>
  <si>
    <t>FF Lead Teachers</t>
  </si>
  <si>
    <t>FF Professional Expenses</t>
  </si>
  <si>
    <t>FF Supplies</t>
  </si>
  <si>
    <t>FF Training</t>
  </si>
  <si>
    <t>FF Worship</t>
  </si>
  <si>
    <t>Tech Booth Supervisor</t>
  </si>
  <si>
    <t>Total Tech Booth Supervisor</t>
  </si>
  <si>
    <t>Aug 19</t>
  </si>
  <si>
    <t>Sep 19</t>
  </si>
  <si>
    <t>Oct 19</t>
  </si>
  <si>
    <t>Nov 19</t>
  </si>
  <si>
    <t>Dec 19</t>
  </si>
  <si>
    <t>Jan 20</t>
  </si>
  <si>
    <t>Feb 20</t>
  </si>
  <si>
    <t>Mar 20</t>
  </si>
  <si>
    <t>Apr 20</t>
  </si>
  <si>
    <t>May 20</t>
  </si>
  <si>
    <t>Jun 20</t>
  </si>
  <si>
    <t>Interest</t>
  </si>
  <si>
    <t>Capital Campaign</t>
  </si>
  <si>
    <t>R&amp;D (sweep to Ops)</t>
  </si>
  <si>
    <t>Katherine L Seiferth</t>
  </si>
  <si>
    <t>112 · Money Market Res Savings 8569</t>
  </si>
  <si>
    <t>Total 112 · Money Market Res Savings 8569</t>
  </si>
  <si>
    <t>Money Market Res Savings 8569</t>
  </si>
  <si>
    <t>Operating:</t>
  </si>
  <si>
    <t>Savings:</t>
  </si>
  <si>
    <t>Restricted:</t>
  </si>
  <si>
    <t>430.00 · One Time Income</t>
  </si>
  <si>
    <t>PPP/SBA Grants</t>
  </si>
  <si>
    <t>Total 430.00 · One Time Income</t>
  </si>
  <si>
    <t>One Time Income</t>
  </si>
  <si>
    <t>Jul 20</t>
  </si>
  <si>
    <t>Carry over from prior year</t>
  </si>
  <si>
    <t>One time contributions</t>
  </si>
  <si>
    <t>Music Director</t>
  </si>
  <si>
    <t>Music Director Disability</t>
  </si>
  <si>
    <t>Music Director Medical</t>
  </si>
  <si>
    <t>Music Director Pension</t>
  </si>
  <si>
    <t>Music Director Prof Exp</t>
  </si>
  <si>
    <t>Music Director Salary</t>
  </si>
  <si>
    <t>Total Music Director</t>
  </si>
  <si>
    <t>Aug 20</t>
  </si>
  <si>
    <t>Sep 20</t>
  </si>
  <si>
    <t>Oct 20</t>
  </si>
  <si>
    <t>Nov 20</t>
  </si>
  <si>
    <t>Dec 20</t>
  </si>
  <si>
    <t>Jan 21</t>
  </si>
  <si>
    <t>Feb 21</t>
  </si>
  <si>
    <t>Mar 21</t>
  </si>
  <si>
    <t>Apr 21</t>
  </si>
  <si>
    <t>May 21</t>
  </si>
  <si>
    <t>Jun 21</t>
  </si>
  <si>
    <t>Jul '20 - Jun 21</t>
  </si>
  <si>
    <t>Lora Gustafson</t>
  </si>
  <si>
    <t>Weldon F Wooden</t>
  </si>
  <si>
    <t>BP</t>
  </si>
  <si>
    <t>City of Chandler</t>
  </si>
  <si>
    <t>Acct # 00045269</t>
  </si>
  <si>
    <t>Acct # 00024918</t>
  </si>
  <si>
    <t>Acct # 00024919</t>
  </si>
  <si>
    <t>Acct # 00083314</t>
  </si>
  <si>
    <t>001 8501 151756402</t>
  </si>
  <si>
    <t>SBA PPP Loan Proceeds</t>
  </si>
  <si>
    <t>1005080</t>
  </si>
  <si>
    <t>Dividends</t>
  </si>
  <si>
    <t>General Journal</t>
  </si>
  <si>
    <t>VFMMF Dividends</t>
  </si>
  <si>
    <t>LogMeIn</t>
  </si>
  <si>
    <t>Value Adj</t>
  </si>
  <si>
    <t>Vanguard Value Adj</t>
  </si>
  <si>
    <t>Google Storage</t>
  </si>
  <si>
    <t>VBLAX Dividends</t>
  </si>
  <si>
    <t>VFIJX Dividends</t>
  </si>
  <si>
    <t>Home Depot</t>
  </si>
  <si>
    <t>001 8501222918201</t>
  </si>
  <si>
    <t>FEE</t>
  </si>
  <si>
    <t>Marci</t>
  </si>
  <si>
    <t>Fred</t>
  </si>
  <si>
    <t>113 · Ministerial Search</t>
  </si>
  <si>
    <t>Total 113 · Ministerial Search</t>
  </si>
  <si>
    <t>Fee for 4 direct deposit(s) at $1.75 each</t>
  </si>
  <si>
    <t>Ministerial Search:</t>
  </si>
  <si>
    <t>Jul 21</t>
  </si>
  <si>
    <t>400.01 · Pledges Operating</t>
  </si>
  <si>
    <t>400.02 · Contributions - Named</t>
  </si>
  <si>
    <t>400.03 · Contributions - Unnamed</t>
  </si>
  <si>
    <t>405.00 · Rental Income</t>
  </si>
  <si>
    <t>405.01 · Adobe School</t>
  </si>
  <si>
    <t>405.02 · Adobe Utilities</t>
  </si>
  <si>
    <t>405.04 · Nefesh Soul</t>
  </si>
  <si>
    <t>405.05 · Occasional</t>
  </si>
  <si>
    <t>Total 405.00 · Rental Income</t>
  </si>
  <si>
    <t>410.00 · Miscellaneous</t>
  </si>
  <si>
    <t>410.01 · FUUNd Together</t>
  </si>
  <si>
    <t>410.02 · Interest Income</t>
  </si>
  <si>
    <t>410.03 · Miscellaneous Income</t>
  </si>
  <si>
    <t>Total 410.00 · Miscellaneous</t>
  </si>
  <si>
    <t>420.00 · One Time Income</t>
  </si>
  <si>
    <t>420.01 · Carry over from prior year</t>
  </si>
  <si>
    <t>420.02 · Reserve to carry over</t>
  </si>
  <si>
    <t>420.03 · PPP/SBA Grants</t>
  </si>
  <si>
    <t>Total 420.00 · One Time Income</t>
  </si>
  <si>
    <t>500.00 · Staff Expenses</t>
  </si>
  <si>
    <t>505.00 · Salaries</t>
  </si>
  <si>
    <t>505.01 · Minister Salary</t>
  </si>
  <si>
    <t>505.02 · Minister Housing</t>
  </si>
  <si>
    <t>505.03 · Minister in Lieu of FICA</t>
  </si>
  <si>
    <t>505.04 · Music Director Salary</t>
  </si>
  <si>
    <t>505.05 · Accompanist Salary</t>
  </si>
  <si>
    <t>505.06 · Congr Administrator - Salary</t>
  </si>
  <si>
    <t>505.07 · FF Director Salary</t>
  </si>
  <si>
    <t>505.08 · FF Assistant</t>
  </si>
  <si>
    <t>505.09 · Maintenance Tech Salary</t>
  </si>
  <si>
    <t>505.10 · Tech Booth Supervisor</t>
  </si>
  <si>
    <t>505.11 · FF Lead Teachers</t>
  </si>
  <si>
    <t>505.12 · FF Child Care</t>
  </si>
  <si>
    <t>Total 505.00 · Salaries</t>
  </si>
  <si>
    <t>510.00 · Staff Pension</t>
  </si>
  <si>
    <t>510.01 · Minister Pension</t>
  </si>
  <si>
    <t>510.04 · Music Director Pension</t>
  </si>
  <si>
    <t>510.06 · Cong Administrator - Pension</t>
  </si>
  <si>
    <t>510.07 · FF Director Pension</t>
  </si>
  <si>
    <t>510.08 · FF Assistant Pension</t>
  </si>
  <si>
    <t>510.09 · Maintenance Tech Pension</t>
  </si>
  <si>
    <t>Total 510.00 · Staff Pension</t>
  </si>
  <si>
    <t>515.00 · Staff Insurance</t>
  </si>
  <si>
    <t>515.06 · Cong Administrator Medical</t>
  </si>
  <si>
    <t>Total 515.00 · Staff Insurance</t>
  </si>
  <si>
    <t>520.00 · Professional Expenses</t>
  </si>
  <si>
    <t>520.01 · Minister Professional Expenses</t>
  </si>
  <si>
    <t>520.04 · Music Director Prof Exp</t>
  </si>
  <si>
    <t>520.06 · Cong Admin Prof Expenses</t>
  </si>
  <si>
    <t>520.07 · FF Professional Expenses</t>
  </si>
  <si>
    <t>Total 520.00 · Professional Expenses</t>
  </si>
  <si>
    <t>525.00 · Employer Payroll Taxes</t>
  </si>
  <si>
    <t>530.00 · Direct Deposit Fees</t>
  </si>
  <si>
    <t>534.00 · Ministerial Search Committee</t>
  </si>
  <si>
    <t>535.00 · Worker's Compensation</t>
  </si>
  <si>
    <t>Total 500.00 · Staff Expenses</t>
  </si>
  <si>
    <t>550.00 · Property</t>
  </si>
  <si>
    <t>550.01 · Routine Repairs &amp; Maintenance</t>
  </si>
  <si>
    <t>550.02 · Land Maintenance</t>
  </si>
  <si>
    <t>550.03 · Property Maintenance Supplies</t>
  </si>
  <si>
    <t>550.04 · Fire Panel/Monitoring</t>
  </si>
  <si>
    <t>550.05 · Insurance - Prop/Liab/Theft</t>
  </si>
  <si>
    <t>550.06 · Major Unexpected Repairs</t>
  </si>
  <si>
    <t>550.07 · Utilities</t>
  </si>
  <si>
    <t>550.071 · Utilities - Elec - Office/Class</t>
  </si>
  <si>
    <t>550.072 · Utilities - Elec - Santuary</t>
  </si>
  <si>
    <t>550.073 · Phone/Internet</t>
  </si>
  <si>
    <t>550.074 · Utilities - Waste Disposal</t>
  </si>
  <si>
    <t>550.075 · Utilities - Water</t>
  </si>
  <si>
    <t>Total 550.07 · Utilities</t>
  </si>
  <si>
    <t>Total 550.00 · Property</t>
  </si>
  <si>
    <t>560.00 · Administration</t>
  </si>
  <si>
    <t>560.01 · Office Supplies &amp; Postage</t>
  </si>
  <si>
    <t>560.02 · Copier Lease</t>
  </si>
  <si>
    <t>560.03 · Computer Hardware/Software</t>
  </si>
  <si>
    <t>560.04 · Other Office Equipment</t>
  </si>
  <si>
    <t>560.05 · Accounting &amp; Legal Fees</t>
  </si>
  <si>
    <t>560.06 · Merchant Fees</t>
  </si>
  <si>
    <t>560.07 · Administrative Other</t>
  </si>
  <si>
    <t>Total 560.00 · Administration</t>
  </si>
  <si>
    <t>570.00 · UUA Annual Program Fund</t>
  </si>
  <si>
    <t>580.00 · Programs</t>
  </si>
  <si>
    <t>580.01 · Worship</t>
  </si>
  <si>
    <t>580.02 · Music</t>
  </si>
  <si>
    <t>580.03 · Faith Formation</t>
  </si>
  <si>
    <t>580.04 · Social Action</t>
  </si>
  <si>
    <t>580.041 · Contrib to Designated Charities</t>
  </si>
  <si>
    <t>580.043 · UUJAZ</t>
  </si>
  <si>
    <t>580.044 · Valley Interfaith Project (VIP)</t>
  </si>
  <si>
    <t>Total 580.04 · Social Action</t>
  </si>
  <si>
    <t>Total 580.00 · Programs</t>
  </si>
  <si>
    <t>580.05 · Committees</t>
  </si>
  <si>
    <t>80.0501 · Board of Trustees</t>
  </si>
  <si>
    <t>80.0502 · Caring &amp; Concerns</t>
  </si>
  <si>
    <t>80.0503 · Chalice Circles</t>
  </si>
  <si>
    <t>80.0504 · Community Garden</t>
  </si>
  <si>
    <t>80.0505 · East Valley UU</t>
  </si>
  <si>
    <t>80.0506 · Hospitality/Coffee</t>
  </si>
  <si>
    <t>80.0507 · Leadership Dev Council</t>
  </si>
  <si>
    <t>80.0508 · Membership</t>
  </si>
  <si>
    <t>80.0510 · Special Funds</t>
  </si>
  <si>
    <t>80.0511 · Stewardship</t>
  </si>
  <si>
    <t>Total 580.05 · Committees</t>
  </si>
  <si>
    <t>600 · Mortgage - Interest</t>
  </si>
  <si>
    <t>610 · Mortgage - Principal</t>
  </si>
  <si>
    <t>610.01 · Mortgage Principal Contra Acct</t>
  </si>
  <si>
    <t>Unitarian Universalist Association</t>
  </si>
  <si>
    <t>07700-2015</t>
  </si>
  <si>
    <t>Inv # 326613</t>
  </si>
  <si>
    <t>150 · SF - Vanguard</t>
  </si>
  <si>
    <t>166 · Buildings &amp; Land</t>
  </si>
  <si>
    <t>205 · Payroll Liabilities</t>
  </si>
  <si>
    <t>205.3 · Retirement Withholding</t>
  </si>
  <si>
    <t>205.5 · Clergy Taxes Withhled</t>
  </si>
  <si>
    <t>205.6 · Direct Deposit Liabilities</t>
  </si>
  <si>
    <t>Total 205 · Payroll Liabilities</t>
  </si>
  <si>
    <t>250 · Bldg Loan  - Gateway Refinance</t>
  </si>
  <si>
    <t>330 · Temp Restricted Funds</t>
  </si>
  <si>
    <t>330.01 · Faith Formation</t>
  </si>
  <si>
    <t>330.011 · Couple's Ministry</t>
  </si>
  <si>
    <t>330.012 · MUUGS</t>
  </si>
  <si>
    <t>330.013 · Prescott Retreat</t>
  </si>
  <si>
    <t>330.014 · RE OWL - Our Whole Lives</t>
  </si>
  <si>
    <t>330.015 · RE Scholarship Fund</t>
  </si>
  <si>
    <t>30.0151 · 4th &amp; 5th grade project</t>
  </si>
  <si>
    <t>30.0152 · Service Trip</t>
  </si>
  <si>
    <t>330.015 · RE Scholarship Fund - Other</t>
  </si>
  <si>
    <t>Total 330.015 · RE Scholarship Fund</t>
  </si>
  <si>
    <t>330.016 · YRUU Fund</t>
  </si>
  <si>
    <t>330.017 · COA-Coming of Age</t>
  </si>
  <si>
    <t>330.018 · Heritage Trip</t>
  </si>
  <si>
    <t>Total 330.01 · Faith Formation</t>
  </si>
  <si>
    <t>330.02 · Asylym Seekers Hosting</t>
  </si>
  <si>
    <t>330.03 · Bookstore/Library</t>
  </si>
  <si>
    <t>330.05 · Community Garden</t>
  </si>
  <si>
    <t>330.06 · East VUU</t>
  </si>
  <si>
    <t>330.08 · Green Sanctuary</t>
  </si>
  <si>
    <t>330.09 · HeartSong Development Program</t>
  </si>
  <si>
    <t>330.10 · IHelp</t>
  </si>
  <si>
    <t>330.11 · Leadership Training</t>
  </si>
  <si>
    <t>330.12 · Memorial Garden Fund</t>
  </si>
  <si>
    <t>330.18 · Women 4 Women Tempe</t>
  </si>
  <si>
    <t>330.50 · Misc In/Out</t>
  </si>
  <si>
    <t>Total 330 · Temp Restricted Funds</t>
  </si>
  <si>
    <t>341.02 · Contributions</t>
  </si>
  <si>
    <t>341.04 · Interest Income</t>
  </si>
  <si>
    <t>342.01 · Fundraising Expenses</t>
  </si>
  <si>
    <t>342.02 · Consulting Fees</t>
  </si>
  <si>
    <t>380 · Endowment</t>
  </si>
  <si>
    <t>390 · General Fund Balance</t>
  </si>
  <si>
    <t>205 · Payroll Liabilities:205.5 · Clergy Taxes Withhled</t>
  </si>
  <si>
    <t>330 · Temp Restricted Funds:330.01 · Faith Formation:330.014 · RE OWL - Our Whole Lives</t>
  </si>
  <si>
    <t>330 · Temp Restricted Funds:330.01 · Faith Formation:330.017 · COA-Coming of Age</t>
  </si>
  <si>
    <t>330 · Temp Restricted Funds:330.01 · Faith Formation:330.018 · Heritage Trip</t>
  </si>
  <si>
    <t>Vanguard</t>
  </si>
  <si>
    <t>Total 150 · SF - Vanguard</t>
  </si>
  <si>
    <t>205.1 · AZ Withholding</t>
  </si>
  <si>
    <t>Total 205.1 · AZ Withholding</t>
  </si>
  <si>
    <t>205.2 · Federal Withholding</t>
  </si>
  <si>
    <t>Total 205.2 · Federal Withholding</t>
  </si>
  <si>
    <t>Total 205.3 · Retirement Withholding</t>
  </si>
  <si>
    <t>205.4 · UUA Ins (Life/Health/Dis)</t>
  </si>
  <si>
    <t>Lora</t>
  </si>
  <si>
    <t>Total 205.4 · UUA Ins (Life/Health/Dis)</t>
  </si>
  <si>
    <t>Total 205.5 · Clergy Taxes Withhled</t>
  </si>
  <si>
    <t>Total 205.6 · Direct Deposit Liabilities</t>
  </si>
  <si>
    <t>205 · Payroll Liabilities - Other</t>
  </si>
  <si>
    <t>Total 205 · Payroll Liabilities - Other</t>
  </si>
  <si>
    <t>Total 250 · Bldg Loan  - Gateway Refinance</t>
  </si>
  <si>
    <t>Total 330.011 · Couple's Ministry</t>
  </si>
  <si>
    <t>Total 330.012 · MUUGS</t>
  </si>
  <si>
    <t>Total 330.013 · Prescott Retreat</t>
  </si>
  <si>
    <t>ADJ</t>
  </si>
  <si>
    <t>Total 330.014 · RE OWL - Our Whole Lives</t>
  </si>
  <si>
    <t>Total 30.0151 · 4th &amp; 5th grade project</t>
  </si>
  <si>
    <t>Total 30.0152 · Service Trip</t>
  </si>
  <si>
    <t>Total 330.015 · RE Scholarship Fund - Other</t>
  </si>
  <si>
    <t>Total 330.016 · YRUU Fund</t>
  </si>
  <si>
    <t>Total 330.017 · COA-Coming of Age</t>
  </si>
  <si>
    <t>Total 330.018 · Heritage Trip</t>
  </si>
  <si>
    <t>Total 330.02 · Asylym Seekers Hosting</t>
  </si>
  <si>
    <t>Total 330.03 · Bookstore/Library</t>
  </si>
  <si>
    <t>Total 330.05 · Community Garden</t>
  </si>
  <si>
    <t>Total 330.06 · East VUU</t>
  </si>
  <si>
    <t>Total 330.08 · Green Sanctuary</t>
  </si>
  <si>
    <t>Total 330.09 · HeartSong Development Program</t>
  </si>
  <si>
    <t>Total 330.10 · IHelp</t>
  </si>
  <si>
    <t>Total 330.11 · Leadership Training</t>
  </si>
  <si>
    <t>Total 330.12 · Memorial Garden Fund</t>
  </si>
  <si>
    <t>330.14 · Ministerial Search Fund</t>
  </si>
  <si>
    <t>Total 330.14 · Ministerial Search Fund</t>
  </si>
  <si>
    <t>Total 330.18 · Women 4 Women Tempe</t>
  </si>
  <si>
    <t>Total 330.50 · Misc In/Out</t>
  </si>
  <si>
    <t>Total 341.02 · Contributions</t>
  </si>
  <si>
    <t>Total 341.04 · Interest Income</t>
  </si>
  <si>
    <t>Total 342.01 · Fundraising Expenses</t>
  </si>
  <si>
    <t>Total 342.02 · Consulting Fees</t>
  </si>
  <si>
    <t>Total 380 · Endowment</t>
  </si>
  <si>
    <t>Total 390 · General Fund Balance</t>
  </si>
  <si>
    <t>Total 400.01 · Pledges Operating</t>
  </si>
  <si>
    <t>Total 405.01 · Adobe School</t>
  </si>
  <si>
    <t>Total 405.02 · Adobe Utilities</t>
  </si>
  <si>
    <t>Total 405.04 · Nefesh Soul</t>
  </si>
  <si>
    <t>Total 405.05 · Occasional</t>
  </si>
  <si>
    <t>Total 410.02 · Interest Income</t>
  </si>
  <si>
    <t>Total 410.03 · Miscellaneous Income</t>
  </si>
  <si>
    <t>Total 505.01 · Minister Salary</t>
  </si>
  <si>
    <t>Total 505.02 · Minister Housing</t>
  </si>
  <si>
    <t>Total 505.04 · Music Director Salary</t>
  </si>
  <si>
    <t>Total 505.06 · Congr Administrator - Salary</t>
  </si>
  <si>
    <t>Total 505.07 · FF Director Salary</t>
  </si>
  <si>
    <t>Total 505.08 · FF Assistant</t>
  </si>
  <si>
    <t>Total 505.09 · Maintenance Tech Salary</t>
  </si>
  <si>
    <t>Total 505.10 · Tech Booth Supervisor</t>
  </si>
  <si>
    <t>Total 510.01 · Minister Pension</t>
  </si>
  <si>
    <t>Total 510.04 · Music Director Pension</t>
  </si>
  <si>
    <t>Total 510.06 · Cong Administrator - Pension</t>
  </si>
  <si>
    <t>Total 510.07 · FF Director Pension</t>
  </si>
  <si>
    <t>Lora Medical</t>
  </si>
  <si>
    <t>Total 515.06 · Cong Administrator Medical</t>
  </si>
  <si>
    <t>Total 525.00 · Employer Payroll Taxes</t>
  </si>
  <si>
    <t>Total 530.00 · Direct Deposit Fees</t>
  </si>
  <si>
    <t>Total 534.00 · Ministerial Search Committee</t>
  </si>
  <si>
    <t>Total 535.00 · Worker's Compensation</t>
  </si>
  <si>
    <t>Total 550.01 · Routine Repairs &amp; Maintenance</t>
  </si>
  <si>
    <t>Total 550.02 · Land Maintenance</t>
  </si>
  <si>
    <t>Total 550.04 · Fire Panel/Monitoring</t>
  </si>
  <si>
    <t>Total 550.05 · Insurance - Prop/Liab/Theft</t>
  </si>
  <si>
    <t>Total 550.071 · Utilities - Elec - Office/Class</t>
  </si>
  <si>
    <t>Total 550.072 · Utilities - Elec - Santuary</t>
  </si>
  <si>
    <t>Total 550.073 · Phone/Internet</t>
  </si>
  <si>
    <t>Total 550.074 · Utilities - Waste Disposal</t>
  </si>
  <si>
    <t>Total 550.075 · Utilities - Water</t>
  </si>
  <si>
    <t>Total 560.03 · Computer Hardware/Software</t>
  </si>
  <si>
    <t>Total 560.04 · Other Office Equipment</t>
  </si>
  <si>
    <t>Total 560.06 · Merchant Fees</t>
  </si>
  <si>
    <t>Total 580.02 · Music</t>
  </si>
  <si>
    <t>Total 600 · Mortgage - Interest</t>
  </si>
  <si>
    <t>Total 610 · Mortgage - Principal</t>
  </si>
  <si>
    <t>Total 610.01 · Mortgage Principal Contra Acct</t>
  </si>
  <si>
    <t>Aug 21</t>
  </si>
  <si>
    <t>Sep 21</t>
  </si>
  <si>
    <t>Oct 21</t>
  </si>
  <si>
    <t>Nov 21</t>
  </si>
  <si>
    <t>Dec 21</t>
  </si>
  <si>
    <t>Jan 22</t>
  </si>
  <si>
    <t>Feb 22</t>
  </si>
  <si>
    <t>Mar 22</t>
  </si>
  <si>
    <t>Apr 22</t>
  </si>
  <si>
    <t>May 22</t>
  </si>
  <si>
    <t>Jun 22</t>
  </si>
  <si>
    <t>Jul '21 - Jun 22</t>
  </si>
  <si>
    <t>Committees</t>
  </si>
  <si>
    <t>Faith Formation</t>
  </si>
  <si>
    <t>106 · Capital/Recovery Checking 1242</t>
  </si>
  <si>
    <t>111 · Money Mar Capital/Recovery 8395</t>
  </si>
  <si>
    <t>330.21 · Copier Lease Buyout</t>
  </si>
  <si>
    <t>340 · Capital/Recovery Project</t>
  </si>
  <si>
    <t>341 · Capital/Recovery Revenue</t>
  </si>
  <si>
    <t>Total 341 · Capital/Recovery Revenue</t>
  </si>
  <si>
    <t>342 · Capital/Recovery Expense</t>
  </si>
  <si>
    <t>Total 342 · Capital/Recovery Expense</t>
  </si>
  <si>
    <t>Total 340 · Capital/Recovery Project</t>
  </si>
  <si>
    <t>Total 106 · Capital/Recovery Checking 1242</t>
  </si>
  <si>
    <t>Total 111 · Money Mar Capital/Recovery 8395</t>
  </si>
  <si>
    <t>Total 330.21 · Copier Lease Buyout</t>
  </si>
  <si>
    <t>Card Service Center</t>
  </si>
  <si>
    <t>Hayley R Wynne</t>
  </si>
  <si>
    <t>Brady Industries, LLC</t>
  </si>
  <si>
    <t>JDP Accounting Inc</t>
  </si>
  <si>
    <t>Marci Beaudoin</t>
  </si>
  <si>
    <t>205 · Payroll Liabilities:205.1 · AZ Withholding</t>
  </si>
  <si>
    <t>205 · Payroll Liabilities:205.2 · Federal Withholding</t>
  </si>
  <si>
    <t>205 · Payroll Liabilities:205.3 · Retirement Withholding</t>
  </si>
  <si>
    <t>330 · Temp Restricted Funds:330.50 · Misc In/Out</t>
  </si>
  <si>
    <t>340 · Capital/Recovery Project:341 · Capital/Recovery Revenue:341.02 · Contributions</t>
  </si>
  <si>
    <t>340 · Capital/Recovery Project:341 · Capital/Recovery Revenue:341.04 · Interest Income</t>
  </si>
  <si>
    <t>Paz De Cristo</t>
  </si>
  <si>
    <t>Amazon</t>
  </si>
  <si>
    <t>Heritage</t>
  </si>
  <si>
    <t>Total 400.03 · Contributions - Unnamed</t>
  </si>
  <si>
    <t>Total 420.01 · Carry over from prior year</t>
  </si>
  <si>
    <t>Total 420.02 · Reserve to carry over</t>
  </si>
  <si>
    <t>Total 420.03 · PPP/SBA Grants</t>
  </si>
  <si>
    <t>Total 520.04 · Music Director Prof Exp</t>
  </si>
  <si>
    <t>Total 550.03 · Property Maintenance Supplies</t>
  </si>
  <si>
    <t>Office supplies</t>
  </si>
  <si>
    <t>Total 560.01 · Office Supplies &amp; Postage</t>
  </si>
  <si>
    <t>Total 560.02 · Copier Lease</t>
  </si>
  <si>
    <t>Total 560.05 · Accounting &amp; Legal Fees</t>
  </si>
  <si>
    <t>Total 570.00 · UUA Annual Program Fund</t>
  </si>
  <si>
    <t>Total 580.01 · Worship</t>
  </si>
  <si>
    <t>Total 580.03 · Faith Formation</t>
  </si>
  <si>
    <t>Total 580.041 · Contrib to Designated Charities</t>
  </si>
  <si>
    <t>Money Market Capital/Recovery 8395</t>
  </si>
  <si>
    <t>Capital Campaign/Recovery:</t>
  </si>
  <si>
    <t>Jul - Sep 21</t>
  </si>
  <si>
    <t>Created by Payroll Service on 08/31/2021</t>
  </si>
  <si>
    <t>Amazon.com</t>
  </si>
  <si>
    <t>86-0211838 QB Tracking # 925845662</t>
  </si>
  <si>
    <t>86-0211838 QB Tracking # 925888662</t>
  </si>
  <si>
    <t>860211838 QB Tracking # 925932662</t>
  </si>
  <si>
    <t>860211838 QB Tracking # 925971662</t>
  </si>
  <si>
    <t>Jodi Cicirello</t>
  </si>
  <si>
    <t>TIAA-CREF, Agent for JP Morgan</t>
  </si>
  <si>
    <t>404921, RS1, UUA 2015</t>
  </si>
  <si>
    <t>US Bank</t>
  </si>
  <si>
    <t>Acct #21724858, Inv # 450467493</t>
  </si>
  <si>
    <t>J.W. Pepper &amp; Son, Inc.</t>
  </si>
  <si>
    <t>Desert Castle Pest Control</t>
  </si>
  <si>
    <t>INV 15906</t>
  </si>
  <si>
    <t>Brewer's A/C &amp; Heating, Inc.</t>
  </si>
  <si>
    <t>Inv 24169137</t>
  </si>
  <si>
    <t>Arizona Termite Pest &amp; Weed LLC</t>
  </si>
  <si>
    <t>Inv 10486</t>
  </si>
  <si>
    <t>VOID:</t>
  </si>
  <si>
    <t>Move BP to Pima county</t>
  </si>
  <si>
    <t>Square</t>
  </si>
  <si>
    <t>Chevron</t>
  </si>
  <si>
    <t>Created by Payroll Service on 09/13/2021</t>
  </si>
  <si>
    <t>86-0211838 QB Tracking # 1502579662</t>
  </si>
  <si>
    <t>860211838 QB Tracking # 1502641662</t>
  </si>
  <si>
    <t>Created by Payroll Service on 09/15/2021</t>
  </si>
  <si>
    <t>Elizabeth W Bean</t>
  </si>
  <si>
    <t>David B Merrill</t>
  </si>
  <si>
    <t>Sharon A Hagen</t>
  </si>
  <si>
    <t>Brittany R Miller</t>
  </si>
  <si>
    <t>Deborah L Chesney</t>
  </si>
  <si>
    <t>Bethany J Bastert</t>
  </si>
  <si>
    <t>Cynthia M Billotte</t>
  </si>
  <si>
    <t>Marie-Catherine E Smith</t>
  </si>
  <si>
    <t>Montana M Galbraith</t>
  </si>
  <si>
    <t>Lily K Sar</t>
  </si>
  <si>
    <t>Brianna S Miller</t>
  </si>
  <si>
    <t>86-0211838 QB Tracking # -190388142</t>
  </si>
  <si>
    <t>860211838 QB Tracking # -190360142</t>
  </si>
  <si>
    <t>Inv 00337076</t>
  </si>
  <si>
    <t>DeeAnne McClenahan</t>
  </si>
  <si>
    <t>Denise McLeod</t>
  </si>
  <si>
    <t>Kat Karpinen</t>
  </si>
  <si>
    <t>DE LAGE LANDEN FINANCIAL SERVICES, INC.</t>
  </si>
  <si>
    <t>Acct 1525079 INV 73383888</t>
  </si>
  <si>
    <t>IN00337637</t>
  </si>
  <si>
    <t>Acct #21724858, Inv # 452962491</t>
  </si>
  <si>
    <t>Created by Payroll Service on 09/28/2021</t>
  </si>
  <si>
    <t>86-0211838 QB Tracking # 1859748662</t>
  </si>
  <si>
    <t>860211838 QB Tracking # 1859763662</t>
  </si>
  <si>
    <t>Created by Payroll Service on 09/29/2021</t>
  </si>
  <si>
    <t>INV 25175094</t>
  </si>
  <si>
    <t>IN00330717</t>
  </si>
  <si>
    <t>Pat Hoffman AV</t>
  </si>
  <si>
    <t>INV 13639</t>
  </si>
  <si>
    <t>Elizabeth Bean</t>
  </si>
  <si>
    <t>Megan Kimball</t>
  </si>
  <si>
    <t>Transfer</t>
  </si>
  <si>
    <t>Funds Transfer</t>
  </si>
  <si>
    <t>Eco Roofing Solutions</t>
  </si>
  <si>
    <t>Sep 30, 21</t>
  </si>
  <si>
    <t>Move DD liabilities</t>
  </si>
  <si>
    <t>330.20 · SF New Tech Grant</t>
  </si>
  <si>
    <t>342.05 · Roofing</t>
  </si>
  <si>
    <t>205 · Payroll Liabilities:205.4 · UUA Ins (Life/Health/Dis)</t>
  </si>
  <si>
    <t>330 · Temp Restricted Funds:330.05 · Community Garden</t>
  </si>
  <si>
    <t>330 · Temp Restricted Funds:330.20 · SF New Tech Grant</t>
  </si>
  <si>
    <t>330 · Temp Restricted Funds:330.21 · Copier Lease Buyout</t>
  </si>
  <si>
    <t>340 · Capital/Recovery Project:342 · Capital/Recovery Expense:342.05 · Roofing</t>
  </si>
  <si>
    <t>DD2489</t>
  </si>
  <si>
    <t>DD2490</t>
  </si>
  <si>
    <t>11206</t>
  </si>
  <si>
    <t>11207</t>
  </si>
  <si>
    <t>11208</t>
  </si>
  <si>
    <t>11209</t>
  </si>
  <si>
    <t>11210</t>
  </si>
  <si>
    <t>11211</t>
  </si>
  <si>
    <t>11212</t>
  </si>
  <si>
    <t>11213</t>
  </si>
  <si>
    <t>11214</t>
  </si>
  <si>
    <t>11215</t>
  </si>
  <si>
    <t>11201</t>
  </si>
  <si>
    <t>11202</t>
  </si>
  <si>
    <t>11203</t>
  </si>
  <si>
    <t>11204</t>
  </si>
  <si>
    <t>11205</t>
  </si>
  <si>
    <t>DD2491</t>
  </si>
  <si>
    <t>DD2492</t>
  </si>
  <si>
    <t>DD2493</t>
  </si>
  <si>
    <t>DD2494</t>
  </si>
  <si>
    <t>DD2495</t>
  </si>
  <si>
    <t>DD2502</t>
  </si>
  <si>
    <t>DD2504</t>
  </si>
  <si>
    <t>DD2503</t>
  </si>
  <si>
    <t>DD2500</t>
  </si>
  <si>
    <t>DD2508</t>
  </si>
  <si>
    <t>DD2498</t>
  </si>
  <si>
    <t>DD2501</t>
  </si>
  <si>
    <t>DD2496</t>
  </si>
  <si>
    <t>DD2499</t>
  </si>
  <si>
    <t>DD2506</t>
  </si>
  <si>
    <t>DD2507</t>
  </si>
  <si>
    <t>DD2505</t>
  </si>
  <si>
    <t>DD2497</t>
  </si>
  <si>
    <t>11216</t>
  </si>
  <si>
    <t>11217</t>
  </si>
  <si>
    <t>11181</t>
  </si>
  <si>
    <t>11219</t>
  </si>
  <si>
    <t>11220</t>
  </si>
  <si>
    <t>11221</t>
  </si>
  <si>
    <t>11222</t>
  </si>
  <si>
    <t>RET</t>
  </si>
  <si>
    <t>11223</t>
  </si>
  <si>
    <t>11224</t>
  </si>
  <si>
    <t>11225</t>
  </si>
  <si>
    <t>DD2510</t>
  </si>
  <si>
    <t>DD2509</t>
  </si>
  <si>
    <t>DD2511</t>
  </si>
  <si>
    <t>DD2512</t>
  </si>
  <si>
    <t>11228</t>
  </si>
  <si>
    <t>11229</t>
  </si>
  <si>
    <t>11230</t>
  </si>
  <si>
    <t>11231</t>
  </si>
  <si>
    <t>11232</t>
  </si>
  <si>
    <t>11233</t>
  </si>
  <si>
    <t>11234</t>
  </si>
  <si>
    <t>11235</t>
  </si>
  <si>
    <t>DD LIA</t>
  </si>
  <si>
    <t>1046</t>
  </si>
  <si>
    <t>Valley Unitarian Universalist Church</t>
  </si>
  <si>
    <t>210 · Suspense</t>
  </si>
  <si>
    <t>Total 210 · Suspense</t>
  </si>
  <si>
    <t>Paypal</t>
  </si>
  <si>
    <t>OWL Payment</t>
  </si>
  <si>
    <t>Reimburse pizza</t>
  </si>
  <si>
    <t>RE Donations</t>
  </si>
  <si>
    <t>Fry's- lunch and snack</t>
  </si>
  <si>
    <t>Bowlins Picacho Peak- DQ</t>
  </si>
  <si>
    <t>Pizza Hut-lunch</t>
  </si>
  <si>
    <t>Streets of New York</t>
  </si>
  <si>
    <t>COA</t>
  </si>
  <si>
    <t>Rummage sale</t>
  </si>
  <si>
    <t>Vanguard #1046 Grant</t>
  </si>
  <si>
    <t>Fry's</t>
  </si>
  <si>
    <t>Cash withdrawl</t>
  </si>
  <si>
    <t>Lyric Stage Co- Theatre</t>
  </si>
  <si>
    <t>Trusted Tours- Boston Tea Party</t>
  </si>
  <si>
    <t>Trusted Tours- Ghost and Gravestones</t>
  </si>
  <si>
    <t>Boston Dock tours- Duck boats</t>
  </si>
  <si>
    <t>Recreation.gov-Adams' tour</t>
  </si>
  <si>
    <t>Christian Science your- Mapparium</t>
  </si>
  <si>
    <t>Trademark Tours- Harvard tour</t>
  </si>
  <si>
    <t>Trip deposit returned</t>
  </si>
  <si>
    <t>Pre-paid cards for Boston</t>
  </si>
  <si>
    <t>Lumber, stapler and staples</t>
  </si>
  <si>
    <t>Seeds for fall garden and tulle fabric</t>
  </si>
  <si>
    <t>Pest control spray for Garden</t>
  </si>
  <si>
    <t>Amazon 2 Chromebooks</t>
  </si>
  <si>
    <t>Total 330.20 · SF New Tech Grant</t>
  </si>
  <si>
    <t>Xerox Lease 7/5-9/5</t>
  </si>
  <si>
    <t>Late fees</t>
  </si>
  <si>
    <t>Xerox Lease 9/5-10/5</t>
  </si>
  <si>
    <t>Wifi Deposit</t>
  </si>
  <si>
    <t>Roofing</t>
  </si>
  <si>
    <t>Total 342.05 · Roofing</t>
  </si>
  <si>
    <t>COA Heritage trip grant</t>
  </si>
  <si>
    <t>VFTAX Dividends</t>
  </si>
  <si>
    <t>Returned check 9/21 deposit</t>
  </si>
  <si>
    <t>Plate</t>
  </si>
  <si>
    <t>Coffee</t>
  </si>
  <si>
    <t>Total 505.11 · FF Lead Teachers</t>
  </si>
  <si>
    <t>Total 505.12 · FF Child Care</t>
  </si>
  <si>
    <t>W Wooden</t>
  </si>
  <si>
    <t>K Seiferth</t>
  </si>
  <si>
    <t>L Gustafson</t>
  </si>
  <si>
    <t>M Beaudoin</t>
  </si>
  <si>
    <t>AUUMM Trauma Workshop</t>
  </si>
  <si>
    <t>Adobe</t>
  </si>
  <si>
    <t>PWR- Pastoral care training</t>
  </si>
  <si>
    <t>Prof Exp</t>
  </si>
  <si>
    <t>Total 520.07 · FF Professional Expenses</t>
  </si>
  <si>
    <t>Fee for 2 direct deposit(s) at $1.75 each</t>
  </si>
  <si>
    <t>Fee for 1 direct deposit(s) at $1.75 each</t>
  </si>
  <si>
    <t>Fee for 13 direct deposit(s) at $1.75 each</t>
  </si>
  <si>
    <t>Spring and broom holder</t>
  </si>
  <si>
    <t>Pest control</t>
  </si>
  <si>
    <t>HVAC</t>
  </si>
  <si>
    <t>Mileage reimbursement (208@0.56)</t>
  </si>
  <si>
    <t>AC repairs</t>
  </si>
  <si>
    <t>Service call about sound/equipment</t>
  </si>
  <si>
    <t>Tank lever</t>
  </si>
  <si>
    <t>battery for hedge trimmer</t>
  </si>
  <si>
    <t>Pre/Post Emergent</t>
  </si>
  <si>
    <t>Reimburse for medicine for stings</t>
  </si>
  <si>
    <t>Gas</t>
  </si>
  <si>
    <t>Chevron-gas for blower</t>
  </si>
  <si>
    <t>Home Depot- Pest killer</t>
  </si>
  <si>
    <t>TP/Paper towels/Supplies</t>
  </si>
  <si>
    <t>Metro fire</t>
  </si>
  <si>
    <t>Monitoring 9/1-9/30 (double pay)</t>
  </si>
  <si>
    <t>9/1-9/30</t>
  </si>
  <si>
    <t>Service/repair fire system</t>
  </si>
  <si>
    <t>Adobe and Office 7/27-8/26</t>
  </si>
  <si>
    <t>Sanctuary 7/27-8/26</t>
  </si>
  <si>
    <t>8/9-9/8</t>
  </si>
  <si>
    <t>Adobe/Office Irrigation 6/29-8/3</t>
  </si>
  <si>
    <t>Sanctuary Building Water 6/29-8/3</t>
  </si>
  <si>
    <t>Sanctuary Irrigation 6/29-8/3</t>
  </si>
  <si>
    <t>Adobe/Office Building Water 6/29-8/3</t>
  </si>
  <si>
    <t>Postage stamps</t>
  </si>
  <si>
    <t>INV 73383888</t>
  </si>
  <si>
    <t>Work on classroom #3-emergency</t>
  </si>
  <si>
    <t>Sept</t>
  </si>
  <si>
    <t>Interest charge</t>
  </si>
  <si>
    <t>Interest and late charge</t>
  </si>
  <si>
    <t>2nd quarter dues</t>
  </si>
  <si>
    <t>Reimbursement</t>
  </si>
  <si>
    <t>Sheet Music</t>
  </si>
  <si>
    <t>Amazon- Piano pad conditioner</t>
  </si>
  <si>
    <t>Amazon- wireless mic batteries</t>
  </si>
  <si>
    <t>Venmo- Piano tuning</t>
  </si>
  <si>
    <t>Ikea</t>
  </si>
  <si>
    <t>Michaels</t>
  </si>
  <si>
    <t>Paypal- Toolbox craft</t>
  </si>
  <si>
    <t>Got Print-class signs</t>
  </si>
  <si>
    <t>Jul-Sept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</si>
</sst>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;\-#,##0.00"/>
    <numFmt numFmtId="165" formatCode="#,##0.0#%;\-#,##0.0#%"/>
    <numFmt numFmtId="166" formatCode="&quot;$&quot;#,##0"/>
    <numFmt numFmtId="167" formatCode="#,##0;\-#,##0"/>
    <numFmt numFmtId="168" formatCode="mm/dd/yyyy"/>
    <numFmt numFmtId="169" formatCode="#,##0.0%;\-#,##0.0%"/>
  </numFmts>
  <fonts count="1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89">
    <xf numFmtId="0" fontId="0" fillId="0" borderId="0" xfId="0"/>
    <xf numFmtId="49" fontId="1" fillId="0" borderId="0" xfId="0" applyNumberFormat="1" applyFont="1"/>
    <xf numFmtId="49" fontId="0" fillId="0" borderId="0" xfId="0" applyNumberFormat="1" applyAlignment="1">
      <alignment horizontal="centerContinuous"/>
    </xf>
    <xf numFmtId="0" fontId="1" fillId="0" borderId="0" xfId="0" applyFont="1"/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4" fontId="4" fillId="0" borderId="0" xfId="0" applyNumberFormat="1" applyFont="1"/>
    <xf numFmtId="0" fontId="3" fillId="0" borderId="0" xfId="0" applyFont="1"/>
    <xf numFmtId="164" fontId="2" fillId="0" borderId="0" xfId="0" applyNumberFormat="1" applyFont="1"/>
    <xf numFmtId="164" fontId="2" fillId="0" borderId="1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/>
    <xf numFmtId="164" fontId="8" fillId="0" borderId="0" xfId="0" applyNumberFormat="1" applyFont="1"/>
    <xf numFmtId="49" fontId="7" fillId="0" borderId="7" xfId="0" applyNumberFormat="1" applyFont="1" applyBorder="1" applyAlignment="1">
      <alignment horizontal="center"/>
    </xf>
    <xf numFmtId="164" fontId="8" fillId="0" borderId="8" xfId="0" applyNumberFormat="1" applyFont="1" applyBorder="1"/>
    <xf numFmtId="164" fontId="8" fillId="0" borderId="9" xfId="0" applyNumberFormat="1" applyFont="1" applyBorder="1"/>
    <xf numFmtId="164" fontId="7" fillId="0" borderId="10" xfId="0" applyNumberFormat="1" applyFont="1" applyBorder="1"/>
    <xf numFmtId="164" fontId="8" fillId="0" borderId="11" xfId="0" applyNumberFormat="1" applyFont="1" applyBorder="1"/>
    <xf numFmtId="0" fontId="9" fillId="0" borderId="0" xfId="1"/>
    <xf numFmtId="49" fontId="6" fillId="0" borderId="0" xfId="0" applyNumberFormat="1" applyFont="1" applyAlignment="1">
      <alignment horizontal="centerContinuous"/>
    </xf>
    <xf numFmtId="49" fontId="3" fillId="0" borderId="12" xfId="0" applyNumberFormat="1" applyFont="1" applyBorder="1" applyAlignment="1">
      <alignment horizontal="center"/>
    </xf>
    <xf numFmtId="0" fontId="5" fillId="0" borderId="0" xfId="0" applyFont="1"/>
    <xf numFmtId="0" fontId="10" fillId="0" borderId="0" xfId="0" applyFont="1"/>
    <xf numFmtId="164" fontId="2" fillId="0" borderId="16" xfId="0" applyNumberFormat="1" applyFont="1" applyBorder="1"/>
    <xf numFmtId="164" fontId="2" fillId="0" borderId="17" xfId="0" applyNumberFormat="1" applyFont="1" applyBorder="1"/>
    <xf numFmtId="164" fontId="2" fillId="0" borderId="18" xfId="0" applyNumberFormat="1" applyFont="1" applyBorder="1"/>
    <xf numFmtId="164" fontId="1" fillId="0" borderId="19" xfId="0" applyNumberFormat="1" applyFont="1" applyBorder="1"/>
    <xf numFmtId="49" fontId="1" fillId="0" borderId="20" xfId="0" applyNumberFormat="1" applyFont="1" applyBorder="1" applyAlignment="1">
      <alignment horizontal="center"/>
    </xf>
    <xf numFmtId="39" fontId="0" fillId="0" borderId="0" xfId="0" applyNumberFormat="1"/>
    <xf numFmtId="49" fontId="3" fillId="0" borderId="15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165" fontId="4" fillId="0" borderId="0" xfId="0" applyNumberFormat="1" applyFont="1"/>
    <xf numFmtId="167" fontId="4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167" fontId="4" fillId="0" borderId="13" xfId="0" applyNumberFormat="1" applyFont="1" applyBorder="1"/>
    <xf numFmtId="167" fontId="4" fillId="0" borderId="14" xfId="0" applyNumberFormat="1" applyFont="1" applyBorder="1"/>
    <xf numFmtId="167" fontId="5" fillId="0" borderId="5" xfId="0" applyNumberFormat="1" applyFont="1" applyBorder="1"/>
    <xf numFmtId="167" fontId="4" fillId="0" borderId="21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3" fillId="0" borderId="0" xfId="0" applyNumberFormat="1" applyFont="1" applyFill="1"/>
    <xf numFmtId="167" fontId="2" fillId="0" borderId="0" xfId="0" applyNumberFormat="1" applyFont="1"/>
    <xf numFmtId="167" fontId="2" fillId="0" borderId="16" xfId="0" applyNumberFormat="1" applyFont="1" applyBorder="1"/>
    <xf numFmtId="167" fontId="2" fillId="0" borderId="0" xfId="0" applyNumberFormat="1" applyFont="1" applyBorder="1"/>
    <xf numFmtId="167" fontId="2" fillId="0" borderId="17" xfId="0" applyNumberFormat="1" applyFont="1" applyBorder="1"/>
    <xf numFmtId="167" fontId="2" fillId="0" borderId="18" xfId="0" applyNumberFormat="1" applyFont="1" applyBorder="1"/>
    <xf numFmtId="167" fontId="1" fillId="0" borderId="19" xfId="0" applyNumberFormat="1" applyFont="1" applyBorder="1"/>
    <xf numFmtId="49" fontId="1" fillId="0" borderId="0" xfId="0" applyNumberFormat="1" applyFont="1"/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165" fontId="4" fillId="2" borderId="0" xfId="0" applyNumberFormat="1" applyFont="1" applyFill="1" applyBorder="1"/>
    <xf numFmtId="49" fontId="5" fillId="0" borderId="0" xfId="0" applyNumberFormat="1" applyFont="1" applyBorder="1" applyAlignment="1">
      <alignment horizontal="centerContinuous"/>
    </xf>
    <xf numFmtId="49" fontId="1" fillId="0" borderId="0" xfId="0" applyNumberFormat="1" applyFont="1" applyBorder="1" applyAlignment="1">
      <alignment horizontal="center"/>
    </xf>
    <xf numFmtId="0" fontId="10" fillId="0" borderId="0" xfId="0" applyFont="1" applyBorder="1"/>
    <xf numFmtId="167" fontId="0" fillId="0" borderId="0" xfId="0" applyNumberFormat="1"/>
    <xf numFmtId="167" fontId="4" fillId="0" borderId="0" xfId="0" applyNumberFormat="1" applyFont="1" applyBorder="1"/>
    <xf numFmtId="167" fontId="4" fillId="0" borderId="18" xfId="0" applyNumberFormat="1" applyFont="1" applyBorder="1"/>
    <xf numFmtId="167" fontId="4" fillId="0" borderId="17" xfId="0" applyNumberFormat="1" applyFont="1" applyBorder="1"/>
    <xf numFmtId="167" fontId="3" fillId="0" borderId="19" xfId="0" applyNumberFormat="1" applyFont="1" applyBorder="1"/>
    <xf numFmtId="167" fontId="4" fillId="0" borderId="16" xfId="0" applyNumberFormat="1" applyFont="1" applyBorder="1"/>
    <xf numFmtId="0" fontId="0" fillId="0" borderId="0" xfId="0"/>
    <xf numFmtId="49" fontId="3" fillId="0" borderId="0" xfId="0" applyNumberFormat="1" applyFont="1"/>
    <xf numFmtId="0" fontId="0" fillId="0" borderId="0" xfId="0"/>
    <xf numFmtId="0" fontId="0" fillId="0" borderId="0" xfId="0"/>
    <xf numFmtId="166" fontId="4" fillId="0" borderId="0" xfId="0" applyNumberFormat="1" applyFont="1" applyAlignment="1">
      <alignment vertical="top"/>
    </xf>
    <xf numFmtId="166" fontId="4" fillId="0" borderId="0" xfId="0" applyNumberFormat="1" applyFont="1"/>
    <xf numFmtId="0" fontId="11" fillId="0" borderId="22" xfId="0" applyFont="1" applyBorder="1"/>
    <xf numFmtId="0" fontId="0" fillId="0" borderId="18" xfId="0" applyFont="1" applyBorder="1"/>
    <xf numFmtId="0" fontId="0" fillId="0" borderId="23" xfId="0" applyFont="1" applyBorder="1"/>
    <xf numFmtId="0" fontId="0" fillId="0" borderId="25" xfId="0" applyFont="1" applyBorder="1"/>
    <xf numFmtId="0" fontId="11" fillId="0" borderId="24" xfId="0" applyFont="1" applyBorder="1"/>
    <xf numFmtId="0" fontId="11" fillId="0" borderId="0" xfId="0" applyFont="1" applyBorder="1"/>
    <xf numFmtId="166" fontId="11" fillId="0" borderId="25" xfId="0" applyNumberFormat="1" applyFont="1" applyBorder="1"/>
    <xf numFmtId="0" fontId="11" fillId="0" borderId="25" xfId="0" applyFont="1" applyBorder="1"/>
    <xf numFmtId="166" fontId="11" fillId="0" borderId="27" xfId="0" applyNumberFormat="1" applyFont="1" applyBorder="1"/>
    <xf numFmtId="49" fontId="4" fillId="0" borderId="24" xfId="0" applyNumberFormat="1" applyFont="1" applyBorder="1" applyAlignment="1">
      <alignment horizontal="left" indent="1"/>
    </xf>
    <xf numFmtId="49" fontId="4" fillId="0" borderId="24" xfId="0" applyNumberFormat="1" applyFont="1" applyBorder="1" applyAlignment="1">
      <alignment horizontal="left" vertical="top" indent="1"/>
    </xf>
    <xf numFmtId="0" fontId="0" fillId="0" borderId="0" xfId="0"/>
    <xf numFmtId="0" fontId="0" fillId="0" borderId="0" xfId="0"/>
    <xf numFmtId="0" fontId="0" fillId="0" borderId="0" xfId="0"/>
    <xf numFmtId="49" fontId="6" fillId="0" borderId="0" xfId="0" applyNumberFormat="1" applyFont="1" applyBorder="1" applyAlignment="1">
      <alignment horizontal="centerContinuous"/>
    </xf>
    <xf numFmtId="167" fontId="5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49" fontId="1" fillId="0" borderId="0" xfId="0" applyNumberFormat="1" applyFont="1" applyBorder="1" applyAlignment="1">
      <alignment horizontal="centerContinuous"/>
    </xf>
    <xf numFmtId="164" fontId="2" fillId="0" borderId="0" xfId="0" applyNumberFormat="1" applyFont="1"/>
    <xf numFmtId="164" fontId="2" fillId="0" borderId="16" xfId="0" applyNumberFormat="1" applyFont="1" applyBorder="1"/>
    <xf numFmtId="164" fontId="2" fillId="0" borderId="0" xfId="0" applyNumberFormat="1" applyFont="1" applyBorder="1"/>
    <xf numFmtId="164" fontId="2" fillId="0" borderId="17" xfId="0" applyNumberFormat="1" applyFont="1" applyBorder="1"/>
    <xf numFmtId="164" fontId="2" fillId="0" borderId="18" xfId="0" applyNumberFormat="1" applyFont="1" applyBorder="1"/>
    <xf numFmtId="164" fontId="1" fillId="0" borderId="19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0" fontId="0" fillId="0" borderId="0" xfId="0"/>
    <xf numFmtId="0" fontId="1" fillId="0" borderId="0" xfId="0" applyFont="1"/>
    <xf numFmtId="49" fontId="4" fillId="0" borderId="26" xfId="0" applyNumberFormat="1" applyFont="1" applyBorder="1" applyAlignment="1">
      <alignment horizontal="left" indent="1"/>
    </xf>
    <xf numFmtId="166" fontId="4" fillId="0" borderId="16" xfId="0" applyNumberFormat="1" applyFont="1" applyBorder="1" applyAlignment="1">
      <alignment vertical="top"/>
    </xf>
    <xf numFmtId="39" fontId="10" fillId="0" borderId="0" xfId="0" applyNumberFormat="1" applyFont="1"/>
    <xf numFmtId="169" fontId="4" fillId="0" borderId="0" xfId="0" applyNumberFormat="1" applyFont="1"/>
    <xf numFmtId="169" fontId="4" fillId="0" borderId="16" xfId="0" applyNumberFormat="1" applyFont="1" applyBorder="1"/>
    <xf numFmtId="169" fontId="4" fillId="0" borderId="0" xfId="0" applyNumberFormat="1" applyFont="1" applyBorder="1"/>
    <xf numFmtId="169" fontId="4" fillId="0" borderId="17" xfId="0" applyNumberFormat="1" applyFont="1" applyBorder="1"/>
    <xf numFmtId="169" fontId="4" fillId="0" borderId="18" xfId="0" applyNumberFormat="1" applyFont="1" applyBorder="1"/>
    <xf numFmtId="169" fontId="3" fillId="0" borderId="19" xfId="0" applyNumberFormat="1" applyFont="1" applyBorder="1"/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49" fontId="1" fillId="0" borderId="0" xfId="0" applyNumberFormat="1" applyFont="1" applyBorder="1" applyAlignment="1">
      <alignment horizontal="centerContinuous"/>
    </xf>
    <xf numFmtId="164" fontId="2" fillId="0" borderId="0" xfId="0" applyNumberFormat="1" applyFont="1"/>
    <xf numFmtId="164" fontId="2" fillId="0" borderId="16" xfId="0" applyNumberFormat="1" applyFont="1" applyBorder="1"/>
    <xf numFmtId="164" fontId="2" fillId="0" borderId="0" xfId="0" applyNumberFormat="1" applyFont="1" applyBorder="1"/>
    <xf numFmtId="164" fontId="2" fillId="0" borderId="17" xfId="0" applyNumberFormat="1" applyFont="1" applyBorder="1"/>
    <xf numFmtId="164" fontId="2" fillId="0" borderId="18" xfId="0" applyNumberFormat="1" applyFont="1" applyBorder="1"/>
    <xf numFmtId="164" fontId="1" fillId="0" borderId="19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49" fontId="2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18" xfId="0" applyNumberFormat="1" applyFont="1" applyBorder="1"/>
    <xf numFmtId="164" fontId="1" fillId="0" borderId="19" xfId="0" applyNumberFormat="1" applyFont="1" applyBorder="1"/>
    <xf numFmtId="49" fontId="0" fillId="0" borderId="0" xfId="0" applyNumberFormat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8" fontId="1" fillId="0" borderId="0" xfId="0" applyNumberFormat="1" applyFont="1"/>
    <xf numFmtId="49" fontId="2" fillId="0" borderId="0" xfId="0" applyNumberFormat="1" applyFont="1"/>
    <xf numFmtId="168" fontId="2" fillId="0" borderId="0" xfId="0" applyNumberFormat="1" applyFont="1"/>
    <xf numFmtId="164" fontId="2" fillId="0" borderId="0" xfId="0" applyNumberFormat="1" applyFont="1"/>
    <xf numFmtId="164" fontId="2" fillId="0" borderId="16" xfId="0" applyNumberFormat="1" applyFont="1" applyBorder="1"/>
    <xf numFmtId="164" fontId="2" fillId="0" borderId="0" xfId="0" applyNumberFormat="1" applyFont="1" applyBorder="1"/>
    <xf numFmtId="164" fontId="2" fillId="0" borderId="17" xfId="0" applyNumberFormat="1" applyFont="1" applyBorder="1"/>
    <xf numFmtId="164" fontId="2" fillId="0" borderId="18" xfId="0" applyNumberFormat="1" applyFont="1" applyBorder="1"/>
    <xf numFmtId="164" fontId="1" fillId="0" borderId="19" xfId="0" applyNumberFormat="1" applyFont="1" applyBorder="1"/>
    <xf numFmtId="49" fontId="0" fillId="0" borderId="0" xfId="0" applyNumberFormat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0" fontId="0" fillId="0" borderId="0" xfId="0"/>
    <xf numFmtId="164" fontId="2" fillId="0" borderId="0" xfId="0" applyNumberFormat="1" applyFont="1"/>
    <xf numFmtId="49" fontId="1" fillId="0" borderId="20" xfId="0" applyNumberFormat="1" applyFont="1" applyBorder="1" applyAlignment="1">
      <alignment horizontal="center"/>
    </xf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0" fontId="9" fillId="0" borderId="0" xfId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2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11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5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7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95250</xdr:colOff>
          <xdr:row>1</xdr:row>
          <xdr:rowOff>38100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95250</xdr:colOff>
          <xdr:row>1</xdr:row>
          <xdr:rowOff>38100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85725</xdr:colOff>
      <xdr:row>31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00125" y="13087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3553" name="FILTER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A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3554" name="HEADER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A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95250</xdr:colOff>
          <xdr:row>1</xdr:row>
          <xdr:rowOff>38100</xdr:rowOff>
        </xdr:to>
        <xdr:sp macro="" textlink="">
          <xdr:nvSpPr>
            <xdr:cNvPr id="12289" name="FILTER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B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95250</xdr:colOff>
          <xdr:row>1</xdr:row>
          <xdr:rowOff>38100</xdr:rowOff>
        </xdr:to>
        <xdr:sp macro="" textlink="">
          <xdr:nvSpPr>
            <xdr:cNvPr id="12290" name="HEADER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B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95250</xdr:colOff>
          <xdr:row>1</xdr:row>
          <xdr:rowOff>38100</xdr:rowOff>
        </xdr:to>
        <xdr:sp macro="" textlink="">
          <xdr:nvSpPr>
            <xdr:cNvPr id="18433" name="FILTER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C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95250</xdr:colOff>
          <xdr:row>1</xdr:row>
          <xdr:rowOff>38100</xdr:rowOff>
        </xdr:to>
        <xdr:sp macro="" textlink="">
          <xdr:nvSpPr>
            <xdr:cNvPr id="18434" name="HEADER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C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95250</xdr:colOff>
          <xdr:row>2</xdr:row>
          <xdr:rowOff>38100</xdr:rowOff>
        </xdr:to>
        <xdr:sp macro="" textlink="">
          <xdr:nvSpPr>
            <xdr:cNvPr id="1029" name="FILTER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95250</xdr:colOff>
          <xdr:row>2</xdr:row>
          <xdr:rowOff>38100</xdr:rowOff>
        </xdr:to>
        <xdr:sp macro="" textlink="">
          <xdr:nvSpPr>
            <xdr:cNvPr id="1030" name="HEADER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361950</xdr:colOff>
          <xdr:row>1</xdr:row>
          <xdr:rowOff>9525</xdr:rowOff>
        </xdr:to>
        <xdr:sp macro="" textlink="">
          <xdr:nvSpPr>
            <xdr:cNvPr id="4099" name="FILTER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361950</xdr:colOff>
          <xdr:row>1</xdr:row>
          <xdr:rowOff>9525</xdr:rowOff>
        </xdr:to>
        <xdr:sp macro="" textlink="">
          <xdr:nvSpPr>
            <xdr:cNvPr id="4100" name="HEADER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792480</xdr:colOff>
      <xdr:row>6</xdr:row>
      <xdr:rowOff>53340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489960" y="975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0</xdr:colOff>
          <xdr:row>1</xdr:row>
          <xdr:rowOff>47625</xdr:rowOff>
        </xdr:to>
        <xdr:sp macro="" textlink="">
          <xdr:nvSpPr>
            <xdr:cNvPr id="5123" name="FILTER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0</xdr:colOff>
          <xdr:row>1</xdr:row>
          <xdr:rowOff>47625</xdr:rowOff>
        </xdr:to>
        <xdr:sp macro="" textlink="">
          <xdr:nvSpPr>
            <xdr:cNvPr id="5124" name="HEADER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85725</xdr:colOff>
      <xdr:row>7</xdr:row>
      <xdr:rowOff>66675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038225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95250</xdr:colOff>
          <xdr:row>1</xdr:row>
          <xdr:rowOff>47625</xdr:rowOff>
        </xdr:to>
        <xdr:sp macro="" textlink="">
          <xdr:nvSpPr>
            <xdr:cNvPr id="6147" name="FILTER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95250</xdr:colOff>
          <xdr:row>1</xdr:row>
          <xdr:rowOff>47625</xdr:rowOff>
        </xdr:to>
        <xdr:sp macro="" textlink="">
          <xdr:nvSpPr>
            <xdr:cNvPr id="6148" name="HEADER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123825</xdr:colOff>
          <xdr:row>1</xdr:row>
          <xdr:rowOff>38100</xdr:rowOff>
        </xdr:to>
        <xdr:sp macro="" textlink="">
          <xdr:nvSpPr>
            <xdr:cNvPr id="7171" name="FILTER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123825</xdr:colOff>
          <xdr:row>1</xdr:row>
          <xdr:rowOff>38100</xdr:rowOff>
        </xdr:to>
        <xdr:sp macro="" textlink="">
          <xdr:nvSpPr>
            <xdr:cNvPr id="7172" name="HEADER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83820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926080" y="1013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95250</xdr:colOff>
          <xdr:row>2</xdr:row>
          <xdr:rowOff>28575</xdr:rowOff>
        </xdr:to>
        <xdr:sp macro="" textlink="">
          <xdr:nvSpPr>
            <xdr:cNvPr id="8193" name="FILTER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9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95250</xdr:colOff>
          <xdr:row>2</xdr:row>
          <xdr:rowOff>28575</xdr:rowOff>
        </xdr:to>
        <xdr:sp macro="" textlink="">
          <xdr:nvSpPr>
            <xdr:cNvPr id="8194" name="HEADER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9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5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14.xml"/><Relationship Id="rId5" Type="http://schemas.openxmlformats.org/officeDocument/2006/relationships/image" Target="../media/image14.emf"/><Relationship Id="rId4" Type="http://schemas.openxmlformats.org/officeDocument/2006/relationships/control" Target="../activeX/activeX1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7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16.xml"/><Relationship Id="rId5" Type="http://schemas.openxmlformats.org/officeDocument/2006/relationships/image" Target="../media/image16.emf"/><Relationship Id="rId4" Type="http://schemas.openxmlformats.org/officeDocument/2006/relationships/control" Target="../activeX/activeX1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9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6" Type="http://schemas.openxmlformats.org/officeDocument/2006/relationships/control" Target="../activeX/activeX18.xml"/><Relationship Id="rId5" Type="http://schemas.openxmlformats.org/officeDocument/2006/relationships/image" Target="../media/image18.emf"/><Relationship Id="rId4" Type="http://schemas.openxmlformats.org/officeDocument/2006/relationships/control" Target="../activeX/activeX1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21.emf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6" Type="http://schemas.openxmlformats.org/officeDocument/2006/relationships/control" Target="../activeX/activeX20.xml"/><Relationship Id="rId5" Type="http://schemas.openxmlformats.org/officeDocument/2006/relationships/image" Target="../media/image20.emf"/><Relationship Id="rId4" Type="http://schemas.openxmlformats.org/officeDocument/2006/relationships/control" Target="../activeX/activeX1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3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2.xml"/><Relationship Id="rId5" Type="http://schemas.openxmlformats.org/officeDocument/2006/relationships/image" Target="../media/image12.emf"/><Relationship Id="rId4" Type="http://schemas.openxmlformats.org/officeDocument/2006/relationships/control" Target="../activeX/activeX1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L49"/>
  <sheetViews>
    <sheetView zoomScaleNormal="100" workbookViewId="0">
      <selection activeCell="I7" sqref="I7"/>
    </sheetView>
  </sheetViews>
  <sheetFormatPr defaultRowHeight="15" x14ac:dyDescent="0.25"/>
  <cols>
    <col min="1" max="4" width="3" style="3" customWidth="1"/>
    <col min="5" max="5" width="32.42578125" style="3" customWidth="1"/>
    <col min="6" max="8" width="11.85546875" customWidth="1"/>
    <col min="10" max="10" width="10.5703125" customWidth="1"/>
    <col min="11" max="12" width="9.140625" hidden="1" customWidth="1"/>
    <col min="13" max="13" width="8.85546875" customWidth="1"/>
  </cols>
  <sheetData>
    <row r="1" spans="1:10" ht="15.75" thickBot="1" x14ac:dyDescent="0.3">
      <c r="A1" s="1"/>
      <c r="B1" s="1"/>
      <c r="C1" s="1"/>
      <c r="D1" s="1"/>
      <c r="E1" s="1"/>
      <c r="F1" s="2"/>
      <c r="G1" s="2"/>
      <c r="H1" s="2"/>
    </row>
    <row r="2" spans="1:10" s="4" customFormat="1" ht="16.5" thickTop="1" thickBot="1" x14ac:dyDescent="0.3">
      <c r="A2" s="5"/>
      <c r="B2" s="5"/>
      <c r="C2" s="5"/>
      <c r="D2" s="5"/>
      <c r="E2" s="5"/>
      <c r="F2" s="28" t="s">
        <v>1003</v>
      </c>
      <c r="G2" s="28" t="s">
        <v>0</v>
      </c>
      <c r="H2" s="28" t="s">
        <v>164</v>
      </c>
    </row>
    <row r="3" spans="1:10" ht="15.75" customHeight="1" thickTop="1" x14ac:dyDescent="0.25">
      <c r="A3" s="6"/>
      <c r="B3" s="6" t="s">
        <v>2</v>
      </c>
      <c r="C3" s="6"/>
      <c r="D3" s="6"/>
      <c r="E3" s="6"/>
      <c r="F3" s="7"/>
      <c r="G3" s="7"/>
      <c r="H3" s="7"/>
    </row>
    <row r="4" spans="1:10" x14ac:dyDescent="0.25">
      <c r="A4" s="6"/>
      <c r="B4" s="6"/>
      <c r="C4" s="6" t="s">
        <v>3</v>
      </c>
      <c r="D4" s="6"/>
      <c r="E4" s="6"/>
      <c r="F4" s="7"/>
      <c r="G4" s="7"/>
      <c r="H4" s="7"/>
    </row>
    <row r="5" spans="1:10" x14ac:dyDescent="0.25">
      <c r="A5" s="6"/>
      <c r="B5" s="6"/>
      <c r="C5" s="6"/>
      <c r="D5" s="6" t="s">
        <v>292</v>
      </c>
      <c r="E5" s="6"/>
      <c r="F5" s="40">
        <v>0</v>
      </c>
      <c r="G5" s="40">
        <v>2076.2399999999998</v>
      </c>
      <c r="H5" s="40">
        <f t="shared" ref="H5:H12" si="0">F5-G5</f>
        <v>-2076.2399999999998</v>
      </c>
    </row>
    <row r="6" spans="1:10" x14ac:dyDescent="0.25">
      <c r="A6" s="6"/>
      <c r="B6" s="6"/>
      <c r="C6" s="6"/>
      <c r="D6" s="6" t="s">
        <v>293</v>
      </c>
      <c r="E6" s="6"/>
      <c r="F6" s="40">
        <v>642.25</v>
      </c>
      <c r="G6" s="40">
        <v>2487.5100000000002</v>
      </c>
      <c r="H6" s="40">
        <f t="shared" si="0"/>
        <v>-1845.2600000000002</v>
      </c>
    </row>
    <row r="7" spans="1:10" x14ac:dyDescent="0.25">
      <c r="A7" s="6"/>
      <c r="B7" s="6"/>
      <c r="C7" s="6"/>
      <c r="D7" s="6" t="s">
        <v>8</v>
      </c>
      <c r="E7" s="6"/>
      <c r="F7" s="40">
        <v>79323.649999999994</v>
      </c>
      <c r="G7" s="40">
        <v>78400</v>
      </c>
      <c r="H7" s="40">
        <f t="shared" si="0"/>
        <v>923.64999999999418</v>
      </c>
    </row>
    <row r="8" spans="1:10" s="97" customFormat="1" x14ac:dyDescent="0.25">
      <c r="A8" s="79"/>
      <c r="B8" s="79"/>
      <c r="C8" s="79"/>
      <c r="D8" s="79" t="s">
        <v>428</v>
      </c>
      <c r="E8" s="79"/>
      <c r="F8" s="40">
        <v>74000</v>
      </c>
      <c r="G8" s="40">
        <v>74000</v>
      </c>
      <c r="H8" s="40">
        <f t="shared" si="0"/>
        <v>0</v>
      </c>
    </row>
    <row r="9" spans="1:10" s="120" customFormat="1" x14ac:dyDescent="0.25">
      <c r="A9" s="79"/>
      <c r="B9" s="79"/>
      <c r="C9" s="79"/>
      <c r="D9" s="79" t="s">
        <v>460</v>
      </c>
      <c r="E9" s="79"/>
      <c r="F9" s="40">
        <v>78062</v>
      </c>
      <c r="G9" s="40">
        <v>78000</v>
      </c>
      <c r="H9" s="40">
        <f t="shared" si="0"/>
        <v>62</v>
      </c>
    </row>
    <row r="10" spans="1:10" x14ac:dyDescent="0.25">
      <c r="A10" s="6"/>
      <c r="B10" s="6"/>
      <c r="C10" s="6"/>
      <c r="D10" s="6" t="s">
        <v>152</v>
      </c>
      <c r="E10" s="6"/>
      <c r="F10" s="40">
        <v>21826.63</v>
      </c>
      <c r="G10" s="40">
        <v>21894.51</v>
      </c>
      <c r="H10" s="40">
        <f t="shared" si="0"/>
        <v>-67.879999999997381</v>
      </c>
    </row>
    <row r="11" spans="1:10" x14ac:dyDescent="0.25">
      <c r="A11" s="6"/>
      <c r="B11" s="6"/>
      <c r="C11" s="6"/>
      <c r="D11" s="6" t="s">
        <v>415</v>
      </c>
      <c r="E11" s="6"/>
      <c r="F11" s="40">
        <v>35.049999999999997</v>
      </c>
      <c r="G11" s="40">
        <v>94.5</v>
      </c>
      <c r="H11" s="40">
        <f t="shared" si="0"/>
        <v>-59.45</v>
      </c>
    </row>
    <row r="12" spans="1:10" ht="15.75" thickBot="1" x14ac:dyDescent="0.3">
      <c r="A12" s="6"/>
      <c r="B12" s="6"/>
      <c r="C12" s="6"/>
      <c r="D12" s="6" t="s">
        <v>153</v>
      </c>
      <c r="E12" s="6"/>
      <c r="F12" s="44">
        <v>150.91999999999999</v>
      </c>
      <c r="G12" s="44">
        <v>275.01</v>
      </c>
      <c r="H12" s="44">
        <f t="shared" si="0"/>
        <v>-124.09</v>
      </c>
    </row>
    <row r="13" spans="1:10" x14ac:dyDescent="0.25">
      <c r="A13" s="6"/>
      <c r="B13" s="6"/>
      <c r="C13" s="6" t="s">
        <v>30</v>
      </c>
      <c r="D13" s="6"/>
      <c r="E13" s="6"/>
      <c r="F13" s="40">
        <f>SUM(F4:F12)</f>
        <v>254040.5</v>
      </c>
      <c r="G13" s="40">
        <f>SUM(G4:G12)</f>
        <v>257227.77000000002</v>
      </c>
      <c r="H13" s="40">
        <f>SUM(H4:H12)</f>
        <v>-3187.2700000000032</v>
      </c>
      <c r="J13" s="36"/>
    </row>
    <row r="14" spans="1:10" x14ac:dyDescent="0.25">
      <c r="A14" s="6"/>
      <c r="B14" s="6"/>
      <c r="C14" s="6" t="s">
        <v>31</v>
      </c>
      <c r="D14" s="6"/>
      <c r="E14" s="6"/>
      <c r="F14" s="40"/>
      <c r="G14" s="40"/>
      <c r="H14" s="40"/>
    </row>
    <row r="15" spans="1:10" s="123" customFormat="1" x14ac:dyDescent="0.25">
      <c r="A15" s="79"/>
      <c r="B15" s="79"/>
      <c r="C15" s="79"/>
      <c r="D15" s="79" t="s">
        <v>733</v>
      </c>
      <c r="E15" s="79"/>
      <c r="F15" s="40">
        <v>0</v>
      </c>
      <c r="G15" s="40">
        <v>712.47</v>
      </c>
      <c r="H15" s="40">
        <f t="shared" ref="H15:H26" si="1">F15-G15</f>
        <v>-712.47</v>
      </c>
    </row>
    <row r="16" spans="1:10" x14ac:dyDescent="0.25">
      <c r="A16" s="6"/>
      <c r="B16" s="6"/>
      <c r="C16" s="6"/>
      <c r="D16" s="6" t="s">
        <v>42</v>
      </c>
      <c r="E16" s="6"/>
      <c r="F16" s="40">
        <v>276.95</v>
      </c>
      <c r="G16" s="40">
        <v>1012.5</v>
      </c>
      <c r="H16" s="40">
        <f t="shared" si="1"/>
        <v>-735.55</v>
      </c>
    </row>
    <row r="17" spans="1:12" x14ac:dyDescent="0.25">
      <c r="A17" s="6"/>
      <c r="B17" s="6"/>
      <c r="C17" s="6"/>
      <c r="D17" s="6" t="s">
        <v>48</v>
      </c>
      <c r="E17" s="6"/>
      <c r="F17" s="40">
        <v>1147.33</v>
      </c>
      <c r="G17" s="40">
        <v>1912.5</v>
      </c>
      <c r="H17" s="40">
        <f t="shared" si="1"/>
        <v>-765.17000000000007</v>
      </c>
    </row>
    <row r="18" spans="1:12" x14ac:dyDescent="0.25">
      <c r="A18" s="6"/>
      <c r="B18" s="6"/>
      <c r="C18" s="6"/>
      <c r="D18" s="6" t="s">
        <v>734</v>
      </c>
      <c r="E18" s="6"/>
      <c r="F18" s="40">
        <v>483.62</v>
      </c>
      <c r="G18" s="40">
        <v>971.25</v>
      </c>
      <c r="H18" s="40">
        <f t="shared" si="1"/>
        <v>-487.63</v>
      </c>
    </row>
    <row r="19" spans="1:12" x14ac:dyDescent="0.25">
      <c r="A19" s="6"/>
      <c r="B19" s="6"/>
      <c r="C19" s="6"/>
      <c r="D19" s="6" t="s">
        <v>62</v>
      </c>
      <c r="E19" s="6"/>
      <c r="F19" s="40">
        <v>10</v>
      </c>
      <c r="G19" s="40">
        <v>750</v>
      </c>
      <c r="H19" s="40">
        <f t="shared" si="1"/>
        <v>-740</v>
      </c>
    </row>
    <row r="20" spans="1:12" x14ac:dyDescent="0.25">
      <c r="A20" s="6"/>
      <c r="B20" s="6"/>
      <c r="C20" s="6"/>
      <c r="D20" s="6" t="s">
        <v>154</v>
      </c>
      <c r="E20" s="6"/>
      <c r="F20" s="40">
        <v>24000</v>
      </c>
      <c r="G20" s="40">
        <v>25836</v>
      </c>
      <c r="H20" s="40">
        <f t="shared" si="1"/>
        <v>-1836</v>
      </c>
    </row>
    <row r="21" spans="1:12" x14ac:dyDescent="0.25">
      <c r="A21" s="6"/>
      <c r="B21" s="6"/>
      <c r="C21" s="6"/>
      <c r="D21" s="6" t="s">
        <v>155</v>
      </c>
      <c r="E21" s="56"/>
      <c r="F21" s="40">
        <f>K21</f>
        <v>79148.959999999992</v>
      </c>
      <c r="G21" s="40">
        <f>L21</f>
        <v>88477.48000000001</v>
      </c>
      <c r="H21" s="40">
        <f t="shared" si="1"/>
        <v>-9328.5200000000186</v>
      </c>
      <c r="K21" s="126">
        <f>K22-F20-F22</f>
        <v>79148.959999999992</v>
      </c>
      <c r="L21" s="126">
        <f>L22-G20-G22</f>
        <v>88477.48000000001</v>
      </c>
    </row>
    <row r="22" spans="1:12" x14ac:dyDescent="0.25">
      <c r="A22" s="6"/>
      <c r="B22" s="6"/>
      <c r="C22" s="6"/>
      <c r="D22" s="6" t="s">
        <v>156</v>
      </c>
      <c r="E22" s="6"/>
      <c r="F22" s="40">
        <v>3368.16</v>
      </c>
      <c r="G22" s="40">
        <v>3366.51</v>
      </c>
      <c r="H22" s="40">
        <f t="shared" si="1"/>
        <v>1.6499999999996362</v>
      </c>
      <c r="K22" s="184">
        <v>106517.12</v>
      </c>
      <c r="L22" s="184">
        <v>117679.99</v>
      </c>
    </row>
    <row r="23" spans="1:12" x14ac:dyDescent="0.25">
      <c r="A23" s="6"/>
      <c r="B23" s="6"/>
      <c r="C23" s="6"/>
      <c r="D23" s="6" t="s">
        <v>157</v>
      </c>
      <c r="E23" s="6"/>
      <c r="F23" s="40">
        <v>6291.84</v>
      </c>
      <c r="G23" s="40">
        <v>6134.76</v>
      </c>
      <c r="H23" s="40">
        <f t="shared" si="1"/>
        <v>157.07999999999993</v>
      </c>
    </row>
    <row r="24" spans="1:12" x14ac:dyDescent="0.25">
      <c r="A24" s="6"/>
      <c r="B24" s="6"/>
      <c r="C24" s="6"/>
      <c r="D24" s="6" t="s">
        <v>158</v>
      </c>
      <c r="E24" s="6"/>
      <c r="F24" s="40">
        <f>K24-F25</f>
        <v>10037.939999999999</v>
      </c>
      <c r="G24" s="40">
        <f>L24-G25</f>
        <v>10775.01</v>
      </c>
      <c r="H24" s="40">
        <f t="shared" si="1"/>
        <v>-737.07000000000153</v>
      </c>
      <c r="K24" s="185">
        <v>20168.37</v>
      </c>
      <c r="L24" s="185">
        <v>20080.77</v>
      </c>
    </row>
    <row r="25" spans="1:12" x14ac:dyDescent="0.25">
      <c r="A25" s="6"/>
      <c r="B25" s="6"/>
      <c r="C25" s="6"/>
      <c r="D25" s="6" t="s">
        <v>159</v>
      </c>
      <c r="E25" s="6"/>
      <c r="F25" s="40">
        <v>10130.43</v>
      </c>
      <c r="G25" s="40">
        <v>9305.76</v>
      </c>
      <c r="H25" s="40">
        <f t="shared" si="1"/>
        <v>824.67000000000007</v>
      </c>
    </row>
    <row r="26" spans="1:12" ht="15.75" thickBot="1" x14ac:dyDescent="0.3">
      <c r="A26" s="6"/>
      <c r="B26" s="6"/>
      <c r="C26" s="6"/>
      <c r="D26" s="6" t="s">
        <v>160</v>
      </c>
      <c r="E26" s="6"/>
      <c r="F26" s="40">
        <v>14000</v>
      </c>
      <c r="G26" s="40">
        <v>2800</v>
      </c>
      <c r="H26" s="40">
        <f t="shared" si="1"/>
        <v>11200</v>
      </c>
    </row>
    <row r="27" spans="1:12" x14ac:dyDescent="0.25">
      <c r="A27" s="6"/>
      <c r="B27" s="6" t="s">
        <v>162</v>
      </c>
      <c r="C27" s="6"/>
      <c r="D27" s="6"/>
      <c r="E27" s="6"/>
      <c r="F27" s="45">
        <f>SUM(F15:F26)</f>
        <v>148895.22999999998</v>
      </c>
      <c r="G27" s="45">
        <f>SUM(G15:G26)</f>
        <v>152054.24000000002</v>
      </c>
      <c r="H27" s="45">
        <f>SUM(H15:H26)</f>
        <v>-3159.0100000000202</v>
      </c>
      <c r="K27" s="186">
        <v>7960.8</v>
      </c>
      <c r="L27" s="186">
        <v>7796.05</v>
      </c>
    </row>
    <row r="28" spans="1:12" x14ac:dyDescent="0.25">
      <c r="A28" s="6"/>
      <c r="B28" s="6" t="s">
        <v>161</v>
      </c>
      <c r="C28" s="6"/>
      <c r="D28"/>
      <c r="E28" s="6"/>
      <c r="F28" s="40">
        <f>K27+K28</f>
        <v>15619.619999999999</v>
      </c>
      <c r="G28" s="40">
        <f>L27+L28</f>
        <v>15620.619999999999</v>
      </c>
      <c r="H28" s="40">
        <f>F28-G28</f>
        <v>-1</v>
      </c>
      <c r="K28" s="187">
        <v>7658.82</v>
      </c>
      <c r="L28" s="187">
        <v>7824.57</v>
      </c>
    </row>
    <row r="29" spans="1:12" x14ac:dyDescent="0.25">
      <c r="A29" s="6"/>
      <c r="B29" s="6" t="s">
        <v>163</v>
      </c>
      <c r="C29" s="6"/>
      <c r="D29" s="6"/>
      <c r="E29" s="6"/>
      <c r="F29" s="47">
        <f>F13</f>
        <v>254040.5</v>
      </c>
      <c r="G29" s="47">
        <f>G13</f>
        <v>257227.77000000002</v>
      </c>
      <c r="H29" s="47">
        <f>H13</f>
        <v>-3187.2700000000032</v>
      </c>
    </row>
    <row r="30" spans="1:12" ht="15.75" thickBot="1" x14ac:dyDescent="0.3">
      <c r="A30" s="8"/>
      <c r="B30" s="8" t="s">
        <v>333</v>
      </c>
      <c r="C30" s="8"/>
      <c r="D30" s="8"/>
      <c r="E30" s="8"/>
      <c r="F30" s="46">
        <f>F29-SUM(F27:F28)</f>
        <v>89525.650000000023</v>
      </c>
      <c r="G30" s="46">
        <f>G29-SUM(G27:G28)</f>
        <v>89552.91</v>
      </c>
      <c r="H30" s="46">
        <f>H29-SUM(H27:H28)</f>
        <v>-27.259999999982938</v>
      </c>
    </row>
    <row r="31" spans="1:12" ht="16.5" thickTop="1" thickBot="1" x14ac:dyDescent="0.3">
      <c r="A31" s="6"/>
      <c r="B31" s="6"/>
      <c r="C31" s="6"/>
      <c r="D31" s="6"/>
      <c r="E31" s="6"/>
      <c r="F31" s="7"/>
      <c r="G31" s="7"/>
      <c r="H31" s="7"/>
      <c r="I31" s="72"/>
    </row>
    <row r="32" spans="1:12" x14ac:dyDescent="0.25">
      <c r="E32" s="84" t="s">
        <v>422</v>
      </c>
      <c r="F32" s="85"/>
      <c r="G32" s="86"/>
    </row>
    <row r="33" spans="1:8" x14ac:dyDescent="0.25">
      <c r="E33" s="93" t="s">
        <v>306</v>
      </c>
      <c r="F33" s="83">
        <f>'09.21 Balance Sheet'!I5</f>
        <v>122671.35</v>
      </c>
      <c r="G33" s="87"/>
    </row>
    <row r="34" spans="1:8" x14ac:dyDescent="0.25">
      <c r="E34" s="88"/>
      <c r="F34" s="89"/>
      <c r="G34" s="90">
        <f>SUM(F33:F33)</f>
        <v>122671.35</v>
      </c>
    </row>
    <row r="35" spans="1:8" x14ac:dyDescent="0.25">
      <c r="E35" s="88" t="s">
        <v>423</v>
      </c>
      <c r="F35" s="89"/>
      <c r="G35" s="91"/>
    </row>
    <row r="36" spans="1:8" x14ac:dyDescent="0.25">
      <c r="E36" s="93" t="s">
        <v>165</v>
      </c>
      <c r="F36" s="83">
        <f>'09.21 Balance Sheet'!I8</f>
        <v>10033.64</v>
      </c>
      <c r="G36" s="87"/>
    </row>
    <row r="37" spans="1:8" x14ac:dyDescent="0.25">
      <c r="E37" s="93" t="s">
        <v>421</v>
      </c>
      <c r="F37" s="82">
        <f>'09.21 Balance Sheet'!I10</f>
        <v>50335.22</v>
      </c>
      <c r="G37" s="87"/>
    </row>
    <row r="38" spans="1:8" x14ac:dyDescent="0.25">
      <c r="E38" s="88"/>
      <c r="F38" s="89"/>
      <c r="G38" s="90">
        <f>SUM(F36:F37)</f>
        <v>60368.86</v>
      </c>
    </row>
    <row r="39" spans="1:8" x14ac:dyDescent="0.25">
      <c r="E39" s="88" t="s">
        <v>424</v>
      </c>
      <c r="F39" s="89"/>
      <c r="G39" s="90"/>
    </row>
    <row r="40" spans="1:8" x14ac:dyDescent="0.25">
      <c r="E40" s="93" t="s">
        <v>417</v>
      </c>
      <c r="F40" s="83">
        <f>'09.21 Balance Sheet'!I64-Tracking!F41-F42</f>
        <v>213.45000000000437</v>
      </c>
      <c r="G40" s="87"/>
    </row>
    <row r="41" spans="1:8" x14ac:dyDescent="0.25">
      <c r="E41" s="94" t="s">
        <v>318</v>
      </c>
      <c r="F41" s="82">
        <f>'09.21 Balance Sheet'!I6</f>
        <v>43006.71</v>
      </c>
      <c r="G41" s="87"/>
    </row>
    <row r="42" spans="1:8" s="150" customFormat="1" x14ac:dyDescent="0.25">
      <c r="A42" s="128"/>
      <c r="B42" s="128"/>
      <c r="C42" s="128"/>
      <c r="D42" s="128"/>
      <c r="E42" s="94" t="s">
        <v>479</v>
      </c>
      <c r="F42" s="82">
        <f>'09.21 Balance Sheet'!I11</f>
        <v>19762</v>
      </c>
      <c r="G42" s="87"/>
    </row>
    <row r="43" spans="1:8" x14ac:dyDescent="0.25">
      <c r="E43" s="88"/>
      <c r="F43" s="89"/>
      <c r="G43" s="90">
        <f>SUM(F40:F42)</f>
        <v>62982.16</v>
      </c>
    </row>
    <row r="44" spans="1:8" x14ac:dyDescent="0.25">
      <c r="E44" s="88" t="s">
        <v>776</v>
      </c>
      <c r="F44" s="89"/>
      <c r="G44" s="91"/>
    </row>
    <row r="45" spans="1:8" x14ac:dyDescent="0.25">
      <c r="E45" s="94" t="s">
        <v>776</v>
      </c>
      <c r="F45" s="82">
        <f>'09.21 Balance Sheet'!I7</f>
        <v>10022.86</v>
      </c>
      <c r="G45" s="87"/>
    </row>
    <row r="46" spans="1:8" x14ac:dyDescent="0.25">
      <c r="E46" s="93" t="s">
        <v>775</v>
      </c>
      <c r="F46" s="82">
        <f>'09.21 Balance Sheet'!I9</f>
        <v>320379.53999999998</v>
      </c>
      <c r="G46" s="87"/>
    </row>
    <row r="47" spans="1:8" x14ac:dyDescent="0.25">
      <c r="A47" s="128"/>
      <c r="B47" s="128"/>
      <c r="C47" s="128"/>
      <c r="D47" s="128"/>
      <c r="E47" s="93"/>
      <c r="F47" s="82"/>
      <c r="G47" s="90">
        <f>SUM(F45:F46)</f>
        <v>330402.39999999997</v>
      </c>
      <c r="H47" s="127"/>
    </row>
    <row r="48" spans="1:8" s="127" customFormat="1" ht="15.75" thickBot="1" x14ac:dyDescent="0.3">
      <c r="A48" s="128"/>
      <c r="B48" s="128"/>
      <c r="C48" s="128"/>
      <c r="D48" s="128"/>
      <c r="E48" s="129"/>
      <c r="F48" s="130"/>
      <c r="G48" s="92"/>
    </row>
    <row r="49" spans="1:8" s="127" customFormat="1" x14ac:dyDescent="0.25">
      <c r="A49" s="3"/>
      <c r="B49" s="3"/>
      <c r="C49" s="3"/>
      <c r="D49" s="3"/>
      <c r="E49" s="3"/>
      <c r="F49"/>
      <c r="G49"/>
      <c r="H49"/>
    </row>
  </sheetData>
  <printOptions horizontalCentered="1"/>
  <pageMargins left="0.45" right="0.45" top="1" bottom="0.75" header="0.6" footer="0.3"/>
  <pageSetup scale="85" orientation="portrait" r:id="rId1"/>
  <headerFooter>
    <oddHeader>&amp;C&amp;"Arial,Bold"&amp;14 Valley Unitarian Universalist Church&amp;12
Tracking Report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S173"/>
  <sheetViews>
    <sheetView zoomScaleNormal="100" workbookViewId="0">
      <pane ySplit="2" topLeftCell="A3" activePane="bottomLeft" state="frozen"/>
      <selection activeCell="A2" sqref="A2"/>
      <selection pane="bottomLeft" sqref="A1:XFD1"/>
    </sheetView>
  </sheetViews>
  <sheetFormatPr defaultColWidth="9" defaultRowHeight="15" x14ac:dyDescent="0.25"/>
  <cols>
    <col min="1" max="5" width="3" style="3" customWidth="1"/>
    <col min="6" max="6" width="27.28515625" style="3" customWidth="1"/>
    <col min="7" max="7" width="7.85546875" bestFit="1" customWidth="1"/>
    <col min="8" max="9" width="8.42578125" bestFit="1" customWidth="1"/>
    <col min="10" max="18" width="7.85546875" bestFit="1" customWidth="1"/>
    <col min="19" max="19" width="12.28515625" bestFit="1" customWidth="1"/>
  </cols>
  <sheetData>
    <row r="1" spans="1:19" ht="15.75" thickBot="1" x14ac:dyDescent="0.3">
      <c r="A1" s="102"/>
      <c r="B1" s="102"/>
      <c r="C1" s="102"/>
      <c r="D1" s="102"/>
      <c r="E1" s="102"/>
      <c r="F1" s="102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4" t="s">
        <v>176</v>
      </c>
    </row>
    <row r="2" spans="1:19" s="4" customFormat="1" ht="16.5" thickTop="1" thickBot="1" x14ac:dyDescent="0.3">
      <c r="A2" s="111"/>
      <c r="B2" s="111"/>
      <c r="C2" s="111"/>
      <c r="D2" s="111"/>
      <c r="E2" s="111"/>
      <c r="F2" s="111"/>
      <c r="G2" s="112" t="s">
        <v>429</v>
      </c>
      <c r="H2" s="112" t="s">
        <v>439</v>
      </c>
      <c r="I2" s="112" t="s">
        <v>440</v>
      </c>
      <c r="J2" s="112" t="s">
        <v>441</v>
      </c>
      <c r="K2" s="112" t="s">
        <v>442</v>
      </c>
      <c r="L2" s="112" t="s">
        <v>443</v>
      </c>
      <c r="M2" s="112" t="s">
        <v>444</v>
      </c>
      <c r="N2" s="112" t="s">
        <v>445</v>
      </c>
      <c r="O2" s="112" t="s">
        <v>446</v>
      </c>
      <c r="P2" s="112" t="s">
        <v>447</v>
      </c>
      <c r="Q2" s="112" t="s">
        <v>448</v>
      </c>
      <c r="R2" s="112" t="s">
        <v>449</v>
      </c>
      <c r="S2" s="112" t="s">
        <v>450</v>
      </c>
    </row>
    <row r="3" spans="1:19" ht="15.75" thickTop="1" x14ac:dyDescent="0.25">
      <c r="A3" s="102"/>
      <c r="B3" s="102" t="s">
        <v>2</v>
      </c>
      <c r="C3" s="102"/>
      <c r="D3" s="102"/>
      <c r="E3" s="102"/>
      <c r="F3" s="102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19" x14ac:dyDescent="0.25">
      <c r="A4" s="102"/>
      <c r="B4" s="102"/>
      <c r="C4" s="102" t="s">
        <v>3</v>
      </c>
      <c r="D4" s="102"/>
      <c r="E4" s="102"/>
      <c r="F4" s="102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 x14ac:dyDescent="0.25">
      <c r="A5" s="102"/>
      <c r="B5" s="102"/>
      <c r="C5" s="102"/>
      <c r="D5" s="102" t="s">
        <v>4</v>
      </c>
      <c r="E5" s="102"/>
      <c r="F5" s="102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</row>
    <row r="6" spans="1:19" x14ac:dyDescent="0.25">
      <c r="A6" s="102"/>
      <c r="B6" s="102"/>
      <c r="C6" s="102"/>
      <c r="D6" s="102"/>
      <c r="E6" s="102" t="s">
        <v>5</v>
      </c>
      <c r="F6" s="102"/>
      <c r="G6" s="105">
        <v>0</v>
      </c>
      <c r="H6" s="105">
        <v>0</v>
      </c>
      <c r="I6" s="105">
        <v>0</v>
      </c>
      <c r="J6" s="105">
        <v>0</v>
      </c>
      <c r="K6" s="105">
        <v>0</v>
      </c>
      <c r="L6" s="105">
        <v>0</v>
      </c>
      <c r="M6" s="105">
        <v>0</v>
      </c>
      <c r="N6" s="105">
        <v>0</v>
      </c>
      <c r="O6" s="105">
        <v>0</v>
      </c>
      <c r="P6" s="105">
        <v>0</v>
      </c>
      <c r="Q6" s="105">
        <v>0</v>
      </c>
      <c r="R6" s="105">
        <v>0</v>
      </c>
      <c r="S6" s="105">
        <v>0</v>
      </c>
    </row>
    <row r="7" spans="1:19" x14ac:dyDescent="0.25">
      <c r="A7" s="102"/>
      <c r="B7" s="102"/>
      <c r="C7" s="102"/>
      <c r="D7" s="102"/>
      <c r="E7" s="102" t="s">
        <v>284</v>
      </c>
      <c r="F7" s="102"/>
      <c r="G7" s="105">
        <v>958</v>
      </c>
      <c r="H7" s="105">
        <v>958</v>
      </c>
      <c r="I7" s="105">
        <v>958</v>
      </c>
      <c r="J7" s="105">
        <v>958</v>
      </c>
      <c r="K7" s="105">
        <v>958</v>
      </c>
      <c r="L7" s="105">
        <v>958</v>
      </c>
      <c r="M7" s="105">
        <v>958</v>
      </c>
      <c r="N7" s="105">
        <v>958</v>
      </c>
      <c r="O7" s="105">
        <v>958</v>
      </c>
      <c r="P7" s="105">
        <v>959</v>
      </c>
      <c r="Q7" s="105">
        <v>959</v>
      </c>
      <c r="R7" s="105">
        <v>959</v>
      </c>
      <c r="S7" s="105">
        <v>11499</v>
      </c>
    </row>
    <row r="8" spans="1:19" x14ac:dyDescent="0.25">
      <c r="A8" s="102"/>
      <c r="B8" s="102"/>
      <c r="C8" s="102"/>
      <c r="D8" s="102"/>
      <c r="E8" s="102" t="s">
        <v>285</v>
      </c>
      <c r="F8" s="102"/>
      <c r="G8" s="105">
        <v>900</v>
      </c>
      <c r="H8" s="105">
        <v>900</v>
      </c>
      <c r="I8" s="105">
        <v>900</v>
      </c>
      <c r="J8" s="105">
        <v>1000</v>
      </c>
      <c r="K8" s="105">
        <v>1100</v>
      </c>
      <c r="L8" s="105">
        <v>1200</v>
      </c>
      <c r="M8" s="105">
        <v>1200</v>
      </c>
      <c r="N8" s="105">
        <v>1200</v>
      </c>
      <c r="O8" s="105">
        <v>1200</v>
      </c>
      <c r="P8" s="105">
        <v>1200</v>
      </c>
      <c r="Q8" s="105">
        <v>1210</v>
      </c>
      <c r="R8" s="105">
        <v>1211</v>
      </c>
      <c r="S8" s="105">
        <v>13221</v>
      </c>
    </row>
    <row r="9" spans="1:19" x14ac:dyDescent="0.25">
      <c r="A9" s="102"/>
      <c r="B9" s="102"/>
      <c r="C9" s="102"/>
      <c r="D9" s="102"/>
      <c r="E9" s="102" t="s">
        <v>8</v>
      </c>
      <c r="F9" s="102"/>
      <c r="G9" s="105">
        <v>28951</v>
      </c>
      <c r="H9" s="105">
        <v>23543</v>
      </c>
      <c r="I9" s="105">
        <v>26788</v>
      </c>
      <c r="J9" s="105">
        <v>24344</v>
      </c>
      <c r="K9" s="105">
        <v>33995</v>
      </c>
      <c r="L9" s="105">
        <v>45812</v>
      </c>
      <c r="M9" s="105">
        <v>36844</v>
      </c>
      <c r="N9" s="105">
        <v>33558</v>
      </c>
      <c r="O9" s="105">
        <v>37668</v>
      </c>
      <c r="P9" s="105">
        <v>33778</v>
      </c>
      <c r="Q9" s="105">
        <v>25672</v>
      </c>
      <c r="R9" s="105">
        <v>25601</v>
      </c>
      <c r="S9" s="105">
        <v>376554</v>
      </c>
    </row>
    <row r="10" spans="1:19" x14ac:dyDescent="0.25">
      <c r="A10" s="102"/>
      <c r="B10" s="102"/>
      <c r="C10" s="102"/>
      <c r="D10" s="102" t="s">
        <v>9</v>
      </c>
      <c r="E10" s="102"/>
      <c r="F10" s="102"/>
      <c r="G10" s="105">
        <v>30809</v>
      </c>
      <c r="H10" s="105">
        <v>25401</v>
      </c>
      <c r="I10" s="105">
        <v>28646</v>
      </c>
      <c r="J10" s="105">
        <v>26302</v>
      </c>
      <c r="K10" s="105">
        <v>36053</v>
      </c>
      <c r="L10" s="105">
        <v>47970</v>
      </c>
      <c r="M10" s="105">
        <v>39002</v>
      </c>
      <c r="N10" s="105">
        <v>35716</v>
      </c>
      <c r="O10" s="105">
        <v>39826</v>
      </c>
      <c r="P10" s="105">
        <v>35937</v>
      </c>
      <c r="Q10" s="105">
        <v>27841</v>
      </c>
      <c r="R10" s="105">
        <v>27771</v>
      </c>
      <c r="S10" s="105">
        <v>401274</v>
      </c>
    </row>
    <row r="11" spans="1:19" x14ac:dyDescent="0.25">
      <c r="A11" s="102"/>
      <c r="B11" s="102"/>
      <c r="C11" s="102"/>
      <c r="D11" s="102" t="s">
        <v>425</v>
      </c>
      <c r="E11" s="102"/>
      <c r="F11" s="102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</row>
    <row r="12" spans="1:19" x14ac:dyDescent="0.25">
      <c r="A12" s="102"/>
      <c r="B12" s="102"/>
      <c r="C12" s="102"/>
      <c r="D12" s="102"/>
      <c r="E12" s="102" t="s">
        <v>430</v>
      </c>
      <c r="F12" s="102"/>
      <c r="G12" s="105">
        <v>60887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P12" s="105">
        <v>0</v>
      </c>
      <c r="Q12" s="105">
        <v>0</v>
      </c>
      <c r="R12" s="105">
        <v>0</v>
      </c>
      <c r="S12" s="105">
        <v>60887</v>
      </c>
    </row>
    <row r="13" spans="1:19" ht="15.75" thickBot="1" x14ac:dyDescent="0.3">
      <c r="A13" s="102"/>
      <c r="B13" s="102"/>
      <c r="C13" s="102"/>
      <c r="D13" s="102"/>
      <c r="E13" s="102" t="s">
        <v>431</v>
      </c>
      <c r="F13" s="102"/>
      <c r="G13" s="106">
        <v>30000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106">
        <v>0</v>
      </c>
      <c r="R13" s="106">
        <v>0</v>
      </c>
      <c r="S13" s="106">
        <v>30000</v>
      </c>
    </row>
    <row r="14" spans="1:19" x14ac:dyDescent="0.25">
      <c r="A14" s="102"/>
      <c r="B14" s="102"/>
      <c r="C14" s="102"/>
      <c r="D14" s="102" t="s">
        <v>427</v>
      </c>
      <c r="E14" s="102"/>
      <c r="F14" s="102"/>
      <c r="G14" s="105">
        <v>90887</v>
      </c>
      <c r="H14" s="105">
        <v>0</v>
      </c>
      <c r="I14" s="105">
        <v>0</v>
      </c>
      <c r="J14" s="105">
        <v>0</v>
      </c>
      <c r="K14" s="105">
        <v>0</v>
      </c>
      <c r="L14" s="105">
        <v>0</v>
      </c>
      <c r="M14" s="105">
        <v>0</v>
      </c>
      <c r="N14" s="105">
        <v>0</v>
      </c>
      <c r="O14" s="105">
        <v>0</v>
      </c>
      <c r="P14" s="105">
        <v>0</v>
      </c>
      <c r="Q14" s="105">
        <v>0</v>
      </c>
      <c r="R14" s="105">
        <v>0</v>
      </c>
      <c r="S14" s="105">
        <v>90887</v>
      </c>
    </row>
    <row r="15" spans="1:19" x14ac:dyDescent="0.25">
      <c r="A15" s="102"/>
      <c r="B15" s="102"/>
      <c r="C15" s="102"/>
      <c r="D15" s="102" t="s">
        <v>10</v>
      </c>
      <c r="E15" s="102"/>
      <c r="F15" s="102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</row>
    <row r="16" spans="1:19" x14ac:dyDescent="0.25">
      <c r="A16" s="102"/>
      <c r="B16" s="102"/>
      <c r="C16" s="102"/>
      <c r="D16" s="102"/>
      <c r="E16" s="102" t="s">
        <v>11</v>
      </c>
      <c r="F16" s="102"/>
      <c r="G16" s="105">
        <v>5100</v>
      </c>
      <c r="H16" s="105">
        <v>5100</v>
      </c>
      <c r="I16" s="105">
        <v>5100</v>
      </c>
      <c r="J16" s="105">
        <v>5100</v>
      </c>
      <c r="K16" s="105">
        <v>5100</v>
      </c>
      <c r="L16" s="105">
        <v>5100</v>
      </c>
      <c r="M16" s="105">
        <v>5202</v>
      </c>
      <c r="N16" s="105">
        <v>5202</v>
      </c>
      <c r="O16" s="105">
        <v>5202</v>
      </c>
      <c r="P16" s="105">
        <v>5202</v>
      </c>
      <c r="Q16" s="105">
        <v>5202</v>
      </c>
      <c r="R16" s="105">
        <v>5202</v>
      </c>
      <c r="S16" s="105">
        <v>61812</v>
      </c>
    </row>
    <row r="17" spans="1:19" x14ac:dyDescent="0.25">
      <c r="A17" s="102"/>
      <c r="B17" s="102"/>
      <c r="C17" s="102"/>
      <c r="D17" s="102"/>
      <c r="E17" s="102" t="s">
        <v>12</v>
      </c>
      <c r="F17" s="102"/>
      <c r="G17" s="105">
        <v>280</v>
      </c>
      <c r="H17" s="105">
        <v>280</v>
      </c>
      <c r="I17" s="105">
        <v>280</v>
      </c>
      <c r="J17" s="105">
        <v>280</v>
      </c>
      <c r="K17" s="105">
        <v>280</v>
      </c>
      <c r="L17" s="105">
        <v>280</v>
      </c>
      <c r="M17" s="105">
        <v>281</v>
      </c>
      <c r="N17" s="105">
        <v>281</v>
      </c>
      <c r="O17" s="105">
        <v>281</v>
      </c>
      <c r="P17" s="105">
        <v>281</v>
      </c>
      <c r="Q17" s="105">
        <v>281</v>
      </c>
      <c r="R17" s="105">
        <v>281</v>
      </c>
      <c r="S17" s="105">
        <v>3366</v>
      </c>
    </row>
    <row r="18" spans="1:19" x14ac:dyDescent="0.25">
      <c r="A18" s="102"/>
      <c r="B18" s="102"/>
      <c r="C18" s="102"/>
      <c r="D18" s="102"/>
      <c r="E18" s="102" t="s">
        <v>13</v>
      </c>
      <c r="F18" s="102"/>
      <c r="G18" s="105">
        <v>1001</v>
      </c>
      <c r="H18" s="105">
        <v>1001</v>
      </c>
      <c r="I18" s="105">
        <v>1001</v>
      </c>
      <c r="J18" s="105">
        <v>1001</v>
      </c>
      <c r="K18" s="105">
        <v>1001</v>
      </c>
      <c r="L18" s="105">
        <v>1001</v>
      </c>
      <c r="M18" s="105">
        <v>1039</v>
      </c>
      <c r="N18" s="105">
        <v>1039</v>
      </c>
      <c r="O18" s="105">
        <v>1039</v>
      </c>
      <c r="P18" s="105">
        <v>1039</v>
      </c>
      <c r="Q18" s="105">
        <v>1039</v>
      </c>
      <c r="R18" s="105">
        <v>1039</v>
      </c>
      <c r="S18" s="105">
        <v>12240</v>
      </c>
    </row>
    <row r="19" spans="1:19" x14ac:dyDescent="0.25">
      <c r="A19" s="102"/>
      <c r="B19" s="102"/>
      <c r="C19" s="102"/>
      <c r="D19" s="102"/>
      <c r="E19" s="102" t="s">
        <v>14</v>
      </c>
      <c r="F19" s="102"/>
      <c r="G19" s="105">
        <v>210</v>
      </c>
      <c r="H19" s="105">
        <v>210</v>
      </c>
      <c r="I19" s="105">
        <v>210</v>
      </c>
      <c r="J19" s="105">
        <v>210</v>
      </c>
      <c r="K19" s="105">
        <v>210</v>
      </c>
      <c r="L19" s="105">
        <v>210</v>
      </c>
      <c r="M19" s="105">
        <v>215</v>
      </c>
      <c r="N19" s="105">
        <v>215</v>
      </c>
      <c r="O19" s="105">
        <v>215</v>
      </c>
      <c r="P19" s="105">
        <v>215</v>
      </c>
      <c r="Q19" s="105">
        <v>215</v>
      </c>
      <c r="R19" s="105">
        <v>215</v>
      </c>
      <c r="S19" s="105">
        <v>2550</v>
      </c>
    </row>
    <row r="20" spans="1:19" x14ac:dyDescent="0.25">
      <c r="A20" s="102"/>
      <c r="B20" s="102"/>
      <c r="C20" s="102"/>
      <c r="D20" s="102"/>
      <c r="E20" s="102" t="s">
        <v>235</v>
      </c>
      <c r="F20" s="102"/>
      <c r="G20" s="105">
        <v>810</v>
      </c>
      <c r="H20" s="105">
        <v>810</v>
      </c>
      <c r="I20" s="105">
        <v>810</v>
      </c>
      <c r="J20" s="105">
        <v>810</v>
      </c>
      <c r="K20" s="105">
        <v>810</v>
      </c>
      <c r="L20" s="105">
        <v>810</v>
      </c>
      <c r="M20" s="105">
        <v>810</v>
      </c>
      <c r="N20" s="105">
        <v>810</v>
      </c>
      <c r="O20" s="105">
        <v>810</v>
      </c>
      <c r="P20" s="105">
        <v>810</v>
      </c>
      <c r="Q20" s="105">
        <v>810</v>
      </c>
      <c r="R20" s="105">
        <v>810</v>
      </c>
      <c r="S20" s="105">
        <v>9720</v>
      </c>
    </row>
    <row r="21" spans="1:19" ht="15.75" thickBot="1" x14ac:dyDescent="0.3">
      <c r="A21" s="102"/>
      <c r="B21" s="102"/>
      <c r="C21" s="102"/>
      <c r="D21" s="102"/>
      <c r="E21" s="102" t="s">
        <v>15</v>
      </c>
      <c r="F21" s="102"/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</row>
    <row r="22" spans="1:19" x14ac:dyDescent="0.25">
      <c r="A22" s="102"/>
      <c r="B22" s="102"/>
      <c r="C22" s="102"/>
      <c r="D22" s="102" t="s">
        <v>16</v>
      </c>
      <c r="E22" s="102"/>
      <c r="F22" s="102"/>
      <c r="G22" s="105">
        <v>7401</v>
      </c>
      <c r="H22" s="105">
        <v>7401</v>
      </c>
      <c r="I22" s="105">
        <v>7401</v>
      </c>
      <c r="J22" s="105">
        <v>7401</v>
      </c>
      <c r="K22" s="105">
        <v>7401</v>
      </c>
      <c r="L22" s="105">
        <v>7401</v>
      </c>
      <c r="M22" s="105">
        <v>7547</v>
      </c>
      <c r="N22" s="105">
        <v>7547</v>
      </c>
      <c r="O22" s="105">
        <v>7547</v>
      </c>
      <c r="P22" s="105">
        <v>7547</v>
      </c>
      <c r="Q22" s="105">
        <v>7547</v>
      </c>
      <c r="R22" s="105">
        <v>7547</v>
      </c>
      <c r="S22" s="105">
        <v>89688</v>
      </c>
    </row>
    <row r="23" spans="1:19" x14ac:dyDescent="0.25">
      <c r="A23" s="102"/>
      <c r="B23" s="102"/>
      <c r="C23" s="102"/>
      <c r="D23" s="102" t="s">
        <v>17</v>
      </c>
      <c r="E23" s="102"/>
      <c r="F23" s="102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</row>
    <row r="24" spans="1:19" x14ac:dyDescent="0.25">
      <c r="A24" s="102"/>
      <c r="B24" s="102"/>
      <c r="C24" s="102"/>
      <c r="D24" s="102"/>
      <c r="E24" s="102" t="s">
        <v>19</v>
      </c>
      <c r="F24" s="102"/>
      <c r="G24" s="105">
        <v>0</v>
      </c>
      <c r="H24" s="105">
        <v>0</v>
      </c>
      <c r="I24" s="105">
        <v>0</v>
      </c>
      <c r="J24" s="105">
        <v>0</v>
      </c>
      <c r="K24" s="105">
        <v>0</v>
      </c>
      <c r="L24" s="105">
        <v>0</v>
      </c>
      <c r="M24" s="105">
        <v>0</v>
      </c>
      <c r="N24" s="105">
        <v>0</v>
      </c>
      <c r="O24" s="105">
        <v>0</v>
      </c>
      <c r="P24" s="105">
        <v>0</v>
      </c>
      <c r="Q24" s="105">
        <v>0</v>
      </c>
      <c r="R24" s="105">
        <v>0</v>
      </c>
      <c r="S24" s="105">
        <v>0</v>
      </c>
    </row>
    <row r="25" spans="1:19" ht="15.75" thickBot="1" x14ac:dyDescent="0.3">
      <c r="A25" s="102"/>
      <c r="B25" s="102"/>
      <c r="C25" s="102"/>
      <c r="D25" s="102"/>
      <c r="E25" s="102" t="s">
        <v>20</v>
      </c>
      <c r="F25" s="102"/>
      <c r="G25" s="106">
        <v>500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  <c r="M25" s="106">
        <v>0</v>
      </c>
      <c r="N25" s="106">
        <v>0</v>
      </c>
      <c r="O25" s="106">
        <v>9000</v>
      </c>
      <c r="P25" s="106">
        <v>1500</v>
      </c>
      <c r="Q25" s="106">
        <v>1000</v>
      </c>
      <c r="R25" s="106">
        <v>0</v>
      </c>
      <c r="S25" s="106">
        <v>12000</v>
      </c>
    </row>
    <row r="26" spans="1:19" x14ac:dyDescent="0.25">
      <c r="A26" s="102"/>
      <c r="B26" s="102"/>
      <c r="C26" s="102"/>
      <c r="D26" s="102" t="s">
        <v>21</v>
      </c>
      <c r="E26" s="102"/>
      <c r="F26" s="102"/>
      <c r="G26" s="105">
        <v>500</v>
      </c>
      <c r="H26" s="105">
        <v>0</v>
      </c>
      <c r="I26" s="105">
        <v>0</v>
      </c>
      <c r="J26" s="105">
        <v>0</v>
      </c>
      <c r="K26" s="105">
        <v>0</v>
      </c>
      <c r="L26" s="105">
        <v>0</v>
      </c>
      <c r="M26" s="105">
        <v>0</v>
      </c>
      <c r="N26" s="105">
        <v>0</v>
      </c>
      <c r="O26" s="105">
        <v>9000</v>
      </c>
      <c r="P26" s="105">
        <v>1500</v>
      </c>
      <c r="Q26" s="105">
        <v>1000</v>
      </c>
      <c r="R26" s="105">
        <v>0</v>
      </c>
      <c r="S26" s="105">
        <v>12000</v>
      </c>
    </row>
    <row r="27" spans="1:19" x14ac:dyDescent="0.25">
      <c r="A27" s="102"/>
      <c r="B27" s="102"/>
      <c r="C27" s="102"/>
      <c r="D27" s="102" t="s">
        <v>261</v>
      </c>
      <c r="E27" s="102"/>
      <c r="F27" s="102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</row>
    <row r="28" spans="1:19" ht="15.75" thickBot="1" x14ac:dyDescent="0.3">
      <c r="A28" s="102"/>
      <c r="B28" s="102"/>
      <c r="C28" s="102"/>
      <c r="D28" s="102"/>
      <c r="E28" s="102" t="s">
        <v>262</v>
      </c>
      <c r="F28" s="102"/>
      <c r="G28" s="106">
        <v>15</v>
      </c>
      <c r="H28" s="106">
        <v>15</v>
      </c>
      <c r="I28" s="106">
        <v>15</v>
      </c>
      <c r="J28" s="106">
        <v>16</v>
      </c>
      <c r="K28" s="106">
        <v>16</v>
      </c>
      <c r="L28" s="106">
        <v>16</v>
      </c>
      <c r="M28" s="106">
        <v>16</v>
      </c>
      <c r="N28" s="106">
        <v>16</v>
      </c>
      <c r="O28" s="106">
        <v>16</v>
      </c>
      <c r="P28" s="106">
        <v>16</v>
      </c>
      <c r="Q28" s="106">
        <v>16</v>
      </c>
      <c r="R28" s="106">
        <v>16</v>
      </c>
      <c r="S28" s="106">
        <v>189</v>
      </c>
    </row>
    <row r="29" spans="1:19" x14ac:dyDescent="0.25">
      <c r="A29" s="102"/>
      <c r="B29" s="102"/>
      <c r="C29" s="102"/>
      <c r="D29" s="102" t="s">
        <v>263</v>
      </c>
      <c r="E29" s="102"/>
      <c r="F29" s="102"/>
      <c r="G29" s="105">
        <v>15</v>
      </c>
      <c r="H29" s="105">
        <v>15</v>
      </c>
      <c r="I29" s="105">
        <v>15</v>
      </c>
      <c r="J29" s="105">
        <v>16</v>
      </c>
      <c r="K29" s="105">
        <v>16</v>
      </c>
      <c r="L29" s="105">
        <v>16</v>
      </c>
      <c r="M29" s="105">
        <v>16</v>
      </c>
      <c r="N29" s="105">
        <v>16</v>
      </c>
      <c r="O29" s="105">
        <v>16</v>
      </c>
      <c r="P29" s="105">
        <v>16</v>
      </c>
      <c r="Q29" s="105">
        <v>16</v>
      </c>
      <c r="R29" s="105">
        <v>16</v>
      </c>
      <c r="S29" s="105">
        <v>189</v>
      </c>
    </row>
    <row r="30" spans="1:19" x14ac:dyDescent="0.25">
      <c r="A30" s="102"/>
      <c r="B30" s="102"/>
      <c r="C30" s="102"/>
      <c r="D30" s="102" t="s">
        <v>22</v>
      </c>
      <c r="E30" s="102"/>
      <c r="F30" s="102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</row>
    <row r="31" spans="1:19" x14ac:dyDescent="0.25">
      <c r="A31" s="102"/>
      <c r="B31" s="102"/>
      <c r="C31" s="102"/>
      <c r="D31" s="102"/>
      <c r="E31" s="102" t="s">
        <v>23</v>
      </c>
      <c r="F31" s="102"/>
      <c r="G31" s="105">
        <v>0</v>
      </c>
      <c r="H31" s="105">
        <v>0</v>
      </c>
      <c r="I31" s="105">
        <v>0</v>
      </c>
      <c r="J31" s="105">
        <v>0</v>
      </c>
      <c r="K31" s="105">
        <v>0</v>
      </c>
      <c r="L31" s="105">
        <v>0</v>
      </c>
      <c r="M31" s="105">
        <v>0</v>
      </c>
      <c r="N31" s="105">
        <v>0</v>
      </c>
      <c r="O31" s="105">
        <v>0</v>
      </c>
      <c r="P31" s="105">
        <v>0</v>
      </c>
      <c r="Q31" s="105">
        <v>0</v>
      </c>
      <c r="R31" s="105">
        <v>0</v>
      </c>
      <c r="S31" s="105">
        <v>0</v>
      </c>
    </row>
    <row r="32" spans="1:19" x14ac:dyDescent="0.25">
      <c r="A32" s="102"/>
      <c r="B32" s="102"/>
      <c r="C32" s="102"/>
      <c r="D32" s="102"/>
      <c r="E32" s="102" t="s">
        <v>27</v>
      </c>
      <c r="F32" s="102"/>
      <c r="G32" s="105">
        <v>0</v>
      </c>
      <c r="H32" s="105">
        <v>0</v>
      </c>
      <c r="I32" s="105">
        <v>0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</row>
    <row r="33" spans="1:19" x14ac:dyDescent="0.25">
      <c r="A33" s="102"/>
      <c r="B33" s="102"/>
      <c r="C33" s="102"/>
      <c r="D33" s="102"/>
      <c r="E33" s="102" t="s">
        <v>28</v>
      </c>
      <c r="F33" s="102"/>
      <c r="G33" s="105">
        <v>0</v>
      </c>
      <c r="H33" s="105">
        <v>0</v>
      </c>
      <c r="I33" s="105">
        <v>0</v>
      </c>
      <c r="J33" s="105">
        <v>0</v>
      </c>
      <c r="K33" s="105">
        <v>0</v>
      </c>
      <c r="L33" s="105">
        <v>0</v>
      </c>
      <c r="M33" s="105">
        <v>0</v>
      </c>
      <c r="N33" s="105">
        <v>0</v>
      </c>
      <c r="O33" s="105">
        <v>0</v>
      </c>
      <c r="P33" s="105">
        <v>0</v>
      </c>
      <c r="Q33" s="105">
        <v>0</v>
      </c>
      <c r="R33" s="105">
        <v>0</v>
      </c>
      <c r="S33" s="105">
        <v>0</v>
      </c>
    </row>
    <row r="34" spans="1:19" ht="15.75" thickBot="1" x14ac:dyDescent="0.3">
      <c r="A34" s="102"/>
      <c r="B34" s="102"/>
      <c r="C34" s="102"/>
      <c r="D34" s="102"/>
      <c r="E34" s="102" t="s">
        <v>342</v>
      </c>
      <c r="F34" s="102"/>
      <c r="G34" s="107">
        <v>50</v>
      </c>
      <c r="H34" s="107">
        <v>50</v>
      </c>
      <c r="I34" s="107">
        <v>50</v>
      </c>
      <c r="J34" s="107">
        <v>50</v>
      </c>
      <c r="K34" s="107">
        <v>50</v>
      </c>
      <c r="L34" s="107">
        <v>50</v>
      </c>
      <c r="M34" s="107">
        <v>60</v>
      </c>
      <c r="N34" s="107">
        <v>60</v>
      </c>
      <c r="O34" s="107">
        <v>60</v>
      </c>
      <c r="P34" s="107">
        <v>60</v>
      </c>
      <c r="Q34" s="107">
        <v>60</v>
      </c>
      <c r="R34" s="107">
        <v>60</v>
      </c>
      <c r="S34" s="107">
        <v>660</v>
      </c>
    </row>
    <row r="35" spans="1:19" ht="15.75" thickBot="1" x14ac:dyDescent="0.3">
      <c r="A35" s="102"/>
      <c r="B35" s="102"/>
      <c r="C35" s="102"/>
      <c r="D35" s="102" t="s">
        <v>29</v>
      </c>
      <c r="E35" s="102"/>
      <c r="F35" s="102"/>
      <c r="G35" s="108">
        <v>50</v>
      </c>
      <c r="H35" s="108">
        <v>50</v>
      </c>
      <c r="I35" s="108">
        <v>50</v>
      </c>
      <c r="J35" s="108">
        <v>50</v>
      </c>
      <c r="K35" s="108">
        <v>50</v>
      </c>
      <c r="L35" s="108">
        <v>50</v>
      </c>
      <c r="M35" s="108">
        <v>60</v>
      </c>
      <c r="N35" s="108">
        <v>60</v>
      </c>
      <c r="O35" s="108">
        <v>60</v>
      </c>
      <c r="P35" s="108">
        <v>60</v>
      </c>
      <c r="Q35" s="108">
        <v>60</v>
      </c>
      <c r="R35" s="108">
        <v>60</v>
      </c>
      <c r="S35" s="108">
        <v>660</v>
      </c>
    </row>
    <row r="36" spans="1:19" x14ac:dyDescent="0.25">
      <c r="A36" s="102"/>
      <c r="B36" s="102"/>
      <c r="C36" s="102" t="s">
        <v>30</v>
      </c>
      <c r="D36" s="102"/>
      <c r="E36" s="102"/>
      <c r="F36" s="102"/>
      <c r="G36" s="105">
        <v>129662</v>
      </c>
      <c r="H36" s="105">
        <v>32867</v>
      </c>
      <c r="I36" s="105">
        <v>36112</v>
      </c>
      <c r="J36" s="105">
        <v>33769</v>
      </c>
      <c r="K36" s="105">
        <v>43520</v>
      </c>
      <c r="L36" s="105">
        <v>55437</v>
      </c>
      <c r="M36" s="105">
        <v>46625</v>
      </c>
      <c r="N36" s="105">
        <v>43339</v>
      </c>
      <c r="O36" s="105">
        <v>56449</v>
      </c>
      <c r="P36" s="105">
        <v>45060</v>
      </c>
      <c r="Q36" s="105">
        <v>36464</v>
      </c>
      <c r="R36" s="105">
        <v>35394</v>
      </c>
      <c r="S36" s="105">
        <v>594698</v>
      </c>
    </row>
    <row r="37" spans="1:19" x14ac:dyDescent="0.25">
      <c r="A37" s="102"/>
      <c r="B37" s="102"/>
      <c r="C37" s="102" t="s">
        <v>31</v>
      </c>
      <c r="D37" s="102"/>
      <c r="E37" s="102"/>
      <c r="F37" s="102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</row>
    <row r="38" spans="1:19" x14ac:dyDescent="0.25">
      <c r="A38" s="102"/>
      <c r="B38" s="102"/>
      <c r="C38" s="102"/>
      <c r="D38" s="102" t="s">
        <v>384</v>
      </c>
      <c r="E38" s="102"/>
      <c r="F38" s="102"/>
      <c r="G38" s="105">
        <v>0</v>
      </c>
      <c r="H38" s="105">
        <v>0</v>
      </c>
      <c r="I38" s="105">
        <v>0</v>
      </c>
      <c r="J38" s="105">
        <v>0</v>
      </c>
      <c r="K38" s="105">
        <v>0</v>
      </c>
      <c r="L38" s="105">
        <v>0</v>
      </c>
      <c r="M38" s="105">
        <v>0</v>
      </c>
      <c r="N38" s="105">
        <v>0</v>
      </c>
      <c r="O38" s="105">
        <v>0</v>
      </c>
      <c r="P38" s="105">
        <v>0</v>
      </c>
      <c r="Q38" s="105">
        <v>0</v>
      </c>
      <c r="R38" s="105">
        <v>0</v>
      </c>
      <c r="S38" s="105">
        <v>0</v>
      </c>
    </row>
    <row r="39" spans="1:19" x14ac:dyDescent="0.25">
      <c r="A39" s="102"/>
      <c r="B39" s="102"/>
      <c r="C39" s="102"/>
      <c r="D39" s="102" t="s">
        <v>32</v>
      </c>
      <c r="E39" s="102"/>
      <c r="F39" s="102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</row>
    <row r="40" spans="1:19" x14ac:dyDescent="0.25">
      <c r="A40" s="102"/>
      <c r="B40" s="102"/>
      <c r="C40" s="102"/>
      <c r="D40" s="102"/>
      <c r="E40" s="102" t="s">
        <v>343</v>
      </c>
      <c r="F40" s="102"/>
      <c r="G40" s="105">
        <v>0</v>
      </c>
      <c r="H40" s="105">
        <v>0</v>
      </c>
      <c r="I40" s="105">
        <v>0</v>
      </c>
      <c r="J40" s="105">
        <v>0</v>
      </c>
      <c r="K40" s="105">
        <v>0</v>
      </c>
      <c r="L40" s="105">
        <v>0</v>
      </c>
      <c r="M40" s="105">
        <v>0</v>
      </c>
      <c r="N40" s="105">
        <v>0</v>
      </c>
      <c r="O40" s="105">
        <v>0</v>
      </c>
      <c r="P40" s="105">
        <v>0</v>
      </c>
      <c r="Q40" s="105">
        <v>0</v>
      </c>
      <c r="R40" s="105">
        <v>0</v>
      </c>
      <c r="S40" s="105">
        <v>0</v>
      </c>
    </row>
    <row r="41" spans="1:19" x14ac:dyDescent="0.25">
      <c r="A41" s="102"/>
      <c r="B41" s="102"/>
      <c r="C41" s="102"/>
      <c r="D41" s="102"/>
      <c r="E41" s="102" t="s">
        <v>34</v>
      </c>
      <c r="F41" s="102"/>
      <c r="G41" s="105">
        <v>0</v>
      </c>
      <c r="H41" s="105">
        <v>0</v>
      </c>
      <c r="I41" s="105">
        <v>0</v>
      </c>
      <c r="J41" s="105">
        <v>0</v>
      </c>
      <c r="K41" s="105">
        <v>0</v>
      </c>
      <c r="L41" s="105">
        <v>0</v>
      </c>
      <c r="M41" s="105">
        <v>0</v>
      </c>
      <c r="N41" s="105">
        <v>0</v>
      </c>
      <c r="O41" s="105">
        <v>0</v>
      </c>
      <c r="P41" s="105">
        <v>0</v>
      </c>
      <c r="Q41" s="105">
        <v>0</v>
      </c>
      <c r="R41" s="105">
        <v>0</v>
      </c>
      <c r="S41" s="105">
        <v>0</v>
      </c>
    </row>
    <row r="42" spans="1:19" x14ac:dyDescent="0.25">
      <c r="A42" s="102"/>
      <c r="B42" s="102"/>
      <c r="C42" s="102"/>
      <c r="D42" s="102"/>
      <c r="E42" s="102" t="s">
        <v>298</v>
      </c>
      <c r="F42" s="102"/>
      <c r="G42" s="105">
        <v>0</v>
      </c>
      <c r="H42" s="105">
        <v>0</v>
      </c>
      <c r="I42" s="105">
        <v>0</v>
      </c>
      <c r="J42" s="105">
        <v>0</v>
      </c>
      <c r="K42" s="105">
        <v>0</v>
      </c>
      <c r="L42" s="105">
        <v>0</v>
      </c>
      <c r="M42" s="105">
        <v>0</v>
      </c>
      <c r="N42" s="105">
        <v>0</v>
      </c>
      <c r="O42" s="105">
        <v>0</v>
      </c>
      <c r="P42" s="105">
        <v>0</v>
      </c>
      <c r="Q42" s="105">
        <v>0</v>
      </c>
      <c r="R42" s="105">
        <v>0</v>
      </c>
      <c r="S42" s="105">
        <v>0</v>
      </c>
    </row>
    <row r="43" spans="1:19" x14ac:dyDescent="0.25">
      <c r="A43" s="102"/>
      <c r="B43" s="102"/>
      <c r="C43" s="102"/>
      <c r="D43" s="102"/>
      <c r="E43" s="102" t="s">
        <v>388</v>
      </c>
      <c r="F43" s="102"/>
      <c r="G43" s="105">
        <v>0</v>
      </c>
      <c r="H43" s="105">
        <v>0</v>
      </c>
      <c r="I43" s="105">
        <v>0</v>
      </c>
      <c r="J43" s="105">
        <v>0</v>
      </c>
      <c r="K43" s="105">
        <v>0</v>
      </c>
      <c r="L43" s="105">
        <v>0</v>
      </c>
      <c r="M43" s="105">
        <v>0</v>
      </c>
      <c r="N43" s="105">
        <v>0</v>
      </c>
      <c r="O43" s="105">
        <v>0</v>
      </c>
      <c r="P43" s="105">
        <v>0</v>
      </c>
      <c r="Q43" s="105">
        <v>0</v>
      </c>
      <c r="R43" s="105">
        <v>0</v>
      </c>
      <c r="S43" s="105">
        <v>0</v>
      </c>
    </row>
    <row r="44" spans="1:19" x14ac:dyDescent="0.25">
      <c r="A44" s="102"/>
      <c r="B44" s="102"/>
      <c r="C44" s="102"/>
      <c r="D44" s="102"/>
      <c r="E44" s="102" t="s">
        <v>36</v>
      </c>
      <c r="F44" s="102"/>
      <c r="G44" s="105">
        <v>0</v>
      </c>
      <c r="H44" s="105">
        <v>0</v>
      </c>
      <c r="I44" s="105">
        <v>0</v>
      </c>
      <c r="J44" s="105">
        <v>0</v>
      </c>
      <c r="K44" s="105">
        <v>0</v>
      </c>
      <c r="L44" s="105">
        <v>0</v>
      </c>
      <c r="M44" s="105">
        <v>0</v>
      </c>
      <c r="N44" s="105">
        <v>0</v>
      </c>
      <c r="O44" s="105">
        <v>0</v>
      </c>
      <c r="P44" s="105">
        <v>0</v>
      </c>
      <c r="Q44" s="105">
        <v>0</v>
      </c>
      <c r="R44" s="105">
        <v>0</v>
      </c>
      <c r="S44" s="105">
        <v>0</v>
      </c>
    </row>
    <row r="45" spans="1:19" x14ac:dyDescent="0.25">
      <c r="A45" s="102"/>
      <c r="B45" s="102"/>
      <c r="C45" s="102"/>
      <c r="D45" s="102"/>
      <c r="E45" s="102" t="s">
        <v>344</v>
      </c>
      <c r="F45" s="102"/>
      <c r="G45" s="105">
        <v>0</v>
      </c>
      <c r="H45" s="105">
        <v>0</v>
      </c>
      <c r="I45" s="105">
        <v>0</v>
      </c>
      <c r="J45" s="105">
        <v>0</v>
      </c>
      <c r="K45" s="105">
        <v>0</v>
      </c>
      <c r="L45" s="105">
        <v>0</v>
      </c>
      <c r="M45" s="105">
        <v>0</v>
      </c>
      <c r="N45" s="105">
        <v>0</v>
      </c>
      <c r="O45" s="105">
        <v>0</v>
      </c>
      <c r="P45" s="105">
        <v>0</v>
      </c>
      <c r="Q45" s="105">
        <v>0</v>
      </c>
      <c r="R45" s="105">
        <v>0</v>
      </c>
      <c r="S45" s="105">
        <v>0</v>
      </c>
    </row>
    <row r="46" spans="1:19" x14ac:dyDescent="0.25">
      <c r="A46" s="102"/>
      <c r="B46" s="102"/>
      <c r="C46" s="102"/>
      <c r="D46" s="102"/>
      <c r="E46" s="102" t="s">
        <v>37</v>
      </c>
      <c r="F46" s="102"/>
      <c r="G46" s="105">
        <v>0</v>
      </c>
      <c r="H46" s="105">
        <v>0</v>
      </c>
      <c r="I46" s="105">
        <v>0</v>
      </c>
      <c r="J46" s="105">
        <v>0</v>
      </c>
      <c r="K46" s="105">
        <v>0</v>
      </c>
      <c r="L46" s="105">
        <v>0</v>
      </c>
      <c r="M46" s="105">
        <v>0</v>
      </c>
      <c r="N46" s="105">
        <v>0</v>
      </c>
      <c r="O46" s="105">
        <v>0</v>
      </c>
      <c r="P46" s="105">
        <v>0</v>
      </c>
      <c r="Q46" s="105">
        <v>0</v>
      </c>
      <c r="R46" s="105">
        <v>0</v>
      </c>
      <c r="S46" s="105">
        <v>0</v>
      </c>
    </row>
    <row r="47" spans="1:19" x14ac:dyDescent="0.25">
      <c r="A47" s="102"/>
      <c r="B47" s="102"/>
      <c r="C47" s="102"/>
      <c r="D47" s="102"/>
      <c r="E47" s="102" t="s">
        <v>38</v>
      </c>
      <c r="F47" s="102"/>
      <c r="G47" s="105">
        <v>0</v>
      </c>
      <c r="H47" s="105">
        <v>0</v>
      </c>
      <c r="I47" s="105">
        <v>0</v>
      </c>
      <c r="J47" s="105">
        <v>0</v>
      </c>
      <c r="K47" s="105">
        <v>0</v>
      </c>
      <c r="L47" s="105">
        <v>0</v>
      </c>
      <c r="M47" s="105">
        <v>0</v>
      </c>
      <c r="N47" s="105">
        <v>0</v>
      </c>
      <c r="O47" s="105">
        <v>0</v>
      </c>
      <c r="P47" s="105">
        <v>0</v>
      </c>
      <c r="Q47" s="105">
        <v>0</v>
      </c>
      <c r="R47" s="105">
        <v>0</v>
      </c>
      <c r="S47" s="105">
        <v>0</v>
      </c>
    </row>
    <row r="48" spans="1:19" x14ac:dyDescent="0.25">
      <c r="A48" s="102"/>
      <c r="B48" s="102"/>
      <c r="C48" s="102"/>
      <c r="D48" s="102"/>
      <c r="E48" s="102" t="s">
        <v>40</v>
      </c>
      <c r="F48" s="102"/>
      <c r="G48" s="105">
        <v>0</v>
      </c>
      <c r="H48" s="105">
        <v>0</v>
      </c>
      <c r="I48" s="105">
        <v>0</v>
      </c>
      <c r="J48" s="105">
        <v>0</v>
      </c>
      <c r="K48" s="105">
        <v>0</v>
      </c>
      <c r="L48" s="105">
        <v>0</v>
      </c>
      <c r="M48" s="105">
        <v>0</v>
      </c>
      <c r="N48" s="105">
        <v>0</v>
      </c>
      <c r="O48" s="105">
        <v>0</v>
      </c>
      <c r="P48" s="105">
        <v>0</v>
      </c>
      <c r="Q48" s="105">
        <v>0</v>
      </c>
      <c r="R48" s="105">
        <v>0</v>
      </c>
      <c r="S48" s="105">
        <v>0</v>
      </c>
    </row>
    <row r="49" spans="1:19" x14ac:dyDescent="0.25">
      <c r="A49" s="102"/>
      <c r="B49" s="102"/>
      <c r="C49" s="102"/>
      <c r="D49" s="102"/>
      <c r="E49" s="102" t="s">
        <v>41</v>
      </c>
      <c r="F49" s="102"/>
      <c r="G49" s="105">
        <v>0</v>
      </c>
      <c r="H49" s="105">
        <v>0</v>
      </c>
      <c r="I49" s="105">
        <v>0</v>
      </c>
      <c r="J49" s="105">
        <v>0</v>
      </c>
      <c r="K49" s="105">
        <v>0</v>
      </c>
      <c r="L49" s="105">
        <v>0</v>
      </c>
      <c r="M49" s="105">
        <v>0</v>
      </c>
      <c r="N49" s="105">
        <v>0</v>
      </c>
      <c r="O49" s="105">
        <v>0</v>
      </c>
      <c r="P49" s="105">
        <v>0</v>
      </c>
      <c r="Q49" s="105">
        <v>0</v>
      </c>
      <c r="R49" s="105">
        <v>0</v>
      </c>
      <c r="S49" s="105">
        <v>0</v>
      </c>
    </row>
    <row r="50" spans="1:19" x14ac:dyDescent="0.25">
      <c r="A50" s="102"/>
      <c r="B50" s="102"/>
      <c r="C50" s="102"/>
      <c r="D50" s="102"/>
      <c r="E50" s="102" t="s">
        <v>42</v>
      </c>
      <c r="F50" s="102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</row>
    <row r="51" spans="1:19" x14ac:dyDescent="0.25">
      <c r="A51" s="102"/>
      <c r="B51" s="102"/>
      <c r="C51" s="102"/>
      <c r="D51" s="102"/>
      <c r="E51" s="102"/>
      <c r="F51" s="102" t="s">
        <v>391</v>
      </c>
      <c r="G51" s="105">
        <v>0</v>
      </c>
      <c r="H51" s="105">
        <v>0</v>
      </c>
      <c r="I51" s="105">
        <v>0</v>
      </c>
      <c r="J51" s="105">
        <v>0</v>
      </c>
      <c r="K51" s="105">
        <v>0</v>
      </c>
      <c r="L51" s="105">
        <v>0</v>
      </c>
      <c r="M51" s="105">
        <v>0</v>
      </c>
      <c r="N51" s="105">
        <v>0</v>
      </c>
      <c r="O51" s="105">
        <v>0</v>
      </c>
      <c r="P51" s="105">
        <v>0</v>
      </c>
      <c r="Q51" s="105">
        <v>0</v>
      </c>
      <c r="R51" s="105">
        <v>0</v>
      </c>
      <c r="S51" s="105">
        <v>0</v>
      </c>
    </row>
    <row r="52" spans="1:19" x14ac:dyDescent="0.25">
      <c r="A52" s="102"/>
      <c r="B52" s="102"/>
      <c r="C52" s="102"/>
      <c r="D52" s="102"/>
      <c r="E52" s="102"/>
      <c r="F52" s="102" t="s">
        <v>43</v>
      </c>
      <c r="G52" s="105">
        <v>0</v>
      </c>
      <c r="H52" s="105">
        <v>0</v>
      </c>
      <c r="I52" s="105">
        <v>0</v>
      </c>
      <c r="J52" s="105">
        <v>0</v>
      </c>
      <c r="K52" s="105">
        <v>0</v>
      </c>
      <c r="L52" s="105">
        <v>0</v>
      </c>
      <c r="M52" s="105">
        <v>0</v>
      </c>
      <c r="N52" s="105">
        <v>0</v>
      </c>
      <c r="O52" s="105">
        <v>0</v>
      </c>
      <c r="P52" s="105">
        <v>0</v>
      </c>
      <c r="Q52" s="105">
        <v>0</v>
      </c>
      <c r="R52" s="105">
        <v>0</v>
      </c>
      <c r="S52" s="105">
        <v>0</v>
      </c>
    </row>
    <row r="53" spans="1:19" x14ac:dyDescent="0.25">
      <c r="A53" s="102"/>
      <c r="B53" s="102"/>
      <c r="C53" s="102"/>
      <c r="D53" s="102"/>
      <c r="E53" s="102"/>
      <c r="F53" s="102" t="s">
        <v>224</v>
      </c>
      <c r="G53" s="105">
        <v>0</v>
      </c>
      <c r="H53" s="105">
        <v>0</v>
      </c>
      <c r="I53" s="105">
        <v>0</v>
      </c>
      <c r="J53" s="105">
        <v>0</v>
      </c>
      <c r="K53" s="105">
        <v>0</v>
      </c>
      <c r="L53" s="105">
        <v>0</v>
      </c>
      <c r="M53" s="105">
        <v>32</v>
      </c>
      <c r="N53" s="105">
        <v>32</v>
      </c>
      <c r="O53" s="105">
        <v>34</v>
      </c>
      <c r="P53" s="105">
        <v>34</v>
      </c>
      <c r="Q53" s="105">
        <v>34</v>
      </c>
      <c r="R53" s="105">
        <v>34</v>
      </c>
      <c r="S53" s="105">
        <v>200</v>
      </c>
    </row>
    <row r="54" spans="1:19" x14ac:dyDescent="0.25">
      <c r="A54" s="102"/>
      <c r="B54" s="102"/>
      <c r="C54" s="102"/>
      <c r="D54" s="102"/>
      <c r="E54" s="102"/>
      <c r="F54" s="102" t="s">
        <v>345</v>
      </c>
      <c r="G54" s="105">
        <v>0</v>
      </c>
      <c r="H54" s="105">
        <v>0</v>
      </c>
      <c r="I54" s="105">
        <v>0</v>
      </c>
      <c r="J54" s="105">
        <v>0</v>
      </c>
      <c r="K54" s="105">
        <v>0</v>
      </c>
      <c r="L54" s="105">
        <v>0</v>
      </c>
      <c r="M54" s="105">
        <v>0</v>
      </c>
      <c r="N54" s="105">
        <v>0</v>
      </c>
      <c r="O54" s="105">
        <v>0</v>
      </c>
      <c r="P54" s="105">
        <v>0</v>
      </c>
      <c r="Q54" s="105">
        <v>0</v>
      </c>
      <c r="R54" s="105">
        <v>0</v>
      </c>
      <c r="S54" s="105">
        <v>0</v>
      </c>
    </row>
    <row r="55" spans="1:19" x14ac:dyDescent="0.25">
      <c r="A55" s="102"/>
      <c r="B55" s="102"/>
      <c r="C55" s="102"/>
      <c r="D55" s="102"/>
      <c r="E55" s="102"/>
      <c r="F55" s="102" t="s">
        <v>234</v>
      </c>
      <c r="G55" s="105">
        <v>0</v>
      </c>
      <c r="H55" s="105">
        <v>0</v>
      </c>
      <c r="I55" s="105">
        <v>0</v>
      </c>
      <c r="J55" s="105">
        <v>0</v>
      </c>
      <c r="K55" s="105">
        <v>0</v>
      </c>
      <c r="L55" s="105">
        <v>0</v>
      </c>
      <c r="M55" s="105">
        <v>0</v>
      </c>
      <c r="N55" s="105">
        <v>0</v>
      </c>
      <c r="O55" s="105">
        <v>0</v>
      </c>
      <c r="P55" s="105">
        <v>0</v>
      </c>
      <c r="Q55" s="105">
        <v>0</v>
      </c>
      <c r="R55" s="105">
        <v>0</v>
      </c>
      <c r="S55" s="105">
        <v>0</v>
      </c>
    </row>
    <row r="56" spans="1:19" ht="15.75" thickBot="1" x14ac:dyDescent="0.3">
      <c r="A56" s="102"/>
      <c r="B56" s="102"/>
      <c r="C56" s="102"/>
      <c r="D56" s="102"/>
      <c r="E56" s="102"/>
      <c r="F56" s="102" t="s">
        <v>44</v>
      </c>
      <c r="G56" s="107">
        <v>25</v>
      </c>
      <c r="H56" s="107">
        <v>25</v>
      </c>
      <c r="I56" s="107">
        <v>25</v>
      </c>
      <c r="J56" s="107">
        <v>25</v>
      </c>
      <c r="K56" s="107">
        <v>25</v>
      </c>
      <c r="L56" s="107">
        <v>25</v>
      </c>
      <c r="M56" s="107">
        <v>25</v>
      </c>
      <c r="N56" s="107">
        <v>25</v>
      </c>
      <c r="O56" s="107">
        <v>25</v>
      </c>
      <c r="P56" s="107">
        <v>25</v>
      </c>
      <c r="Q56" s="107">
        <v>25</v>
      </c>
      <c r="R56" s="107">
        <v>25</v>
      </c>
      <c r="S56" s="107">
        <v>300</v>
      </c>
    </row>
    <row r="57" spans="1:19" ht="15.75" thickBot="1" x14ac:dyDescent="0.3">
      <c r="A57" s="102"/>
      <c r="B57" s="102"/>
      <c r="C57" s="102"/>
      <c r="D57" s="102"/>
      <c r="E57" s="102" t="s">
        <v>45</v>
      </c>
      <c r="F57" s="102"/>
      <c r="G57" s="108">
        <v>25</v>
      </c>
      <c r="H57" s="108">
        <v>25</v>
      </c>
      <c r="I57" s="108">
        <v>25</v>
      </c>
      <c r="J57" s="108">
        <v>25</v>
      </c>
      <c r="K57" s="108">
        <v>25</v>
      </c>
      <c r="L57" s="108">
        <v>25</v>
      </c>
      <c r="M57" s="108">
        <v>57</v>
      </c>
      <c r="N57" s="108">
        <v>57</v>
      </c>
      <c r="O57" s="108">
        <v>59</v>
      </c>
      <c r="P57" s="108">
        <v>59</v>
      </c>
      <c r="Q57" s="108">
        <v>59</v>
      </c>
      <c r="R57" s="108">
        <v>59</v>
      </c>
      <c r="S57" s="108">
        <v>500</v>
      </c>
    </row>
    <row r="58" spans="1:19" x14ac:dyDescent="0.25">
      <c r="A58" s="102"/>
      <c r="B58" s="102"/>
      <c r="C58" s="102"/>
      <c r="D58" s="102" t="s">
        <v>46</v>
      </c>
      <c r="E58" s="102"/>
      <c r="F58" s="102"/>
      <c r="G58" s="105">
        <v>25</v>
      </c>
      <c r="H58" s="105">
        <v>25</v>
      </c>
      <c r="I58" s="105">
        <v>25</v>
      </c>
      <c r="J58" s="105">
        <v>25</v>
      </c>
      <c r="K58" s="105">
        <v>25</v>
      </c>
      <c r="L58" s="105">
        <v>25</v>
      </c>
      <c r="M58" s="105">
        <v>57</v>
      </c>
      <c r="N58" s="105">
        <v>57</v>
      </c>
      <c r="O58" s="105">
        <v>59</v>
      </c>
      <c r="P58" s="105">
        <v>59</v>
      </c>
      <c r="Q58" s="105">
        <v>59</v>
      </c>
      <c r="R58" s="105">
        <v>59</v>
      </c>
      <c r="S58" s="105">
        <v>500</v>
      </c>
    </row>
    <row r="59" spans="1:19" x14ac:dyDescent="0.25">
      <c r="A59" s="102"/>
      <c r="B59" s="102"/>
      <c r="C59" s="102"/>
      <c r="D59" s="102" t="s">
        <v>47</v>
      </c>
      <c r="E59" s="102"/>
      <c r="F59" s="102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</row>
    <row r="60" spans="1:19" x14ac:dyDescent="0.25">
      <c r="A60" s="102"/>
      <c r="B60" s="102"/>
      <c r="C60" s="102"/>
      <c r="D60" s="102"/>
      <c r="E60" s="102" t="s">
        <v>48</v>
      </c>
      <c r="F60" s="102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</row>
    <row r="61" spans="1:19" x14ac:dyDescent="0.25">
      <c r="A61" s="102"/>
      <c r="B61" s="102"/>
      <c r="C61" s="102"/>
      <c r="D61" s="102"/>
      <c r="E61" s="102"/>
      <c r="F61" s="102" t="s">
        <v>49</v>
      </c>
      <c r="G61" s="105">
        <v>54</v>
      </c>
      <c r="H61" s="105">
        <v>54</v>
      </c>
      <c r="I61" s="105">
        <v>54</v>
      </c>
      <c r="J61" s="105">
        <v>54</v>
      </c>
      <c r="K61" s="105">
        <v>54</v>
      </c>
      <c r="L61" s="105">
        <v>54</v>
      </c>
      <c r="M61" s="105">
        <v>54</v>
      </c>
      <c r="N61" s="105">
        <v>54</v>
      </c>
      <c r="O61" s="105">
        <v>54</v>
      </c>
      <c r="P61" s="105">
        <v>54</v>
      </c>
      <c r="Q61" s="105">
        <v>55</v>
      </c>
      <c r="R61" s="105">
        <v>55</v>
      </c>
      <c r="S61" s="105">
        <v>650</v>
      </c>
    </row>
    <row r="62" spans="1:19" x14ac:dyDescent="0.25">
      <c r="A62" s="102"/>
      <c r="B62" s="102"/>
      <c r="C62" s="102"/>
      <c r="D62" s="102"/>
      <c r="E62" s="102"/>
      <c r="F62" s="102" t="s">
        <v>392</v>
      </c>
      <c r="G62" s="105">
        <v>25</v>
      </c>
      <c r="H62" s="105">
        <v>25</v>
      </c>
      <c r="I62" s="105">
        <v>25</v>
      </c>
      <c r="J62" s="105">
        <v>25</v>
      </c>
      <c r="K62" s="105">
        <v>25</v>
      </c>
      <c r="L62" s="105">
        <v>25</v>
      </c>
      <c r="M62" s="105">
        <v>25</v>
      </c>
      <c r="N62" s="105">
        <v>25</v>
      </c>
      <c r="O62" s="105">
        <v>25</v>
      </c>
      <c r="P62" s="105">
        <v>25</v>
      </c>
      <c r="Q62" s="105">
        <v>25</v>
      </c>
      <c r="R62" s="105">
        <v>25</v>
      </c>
      <c r="S62" s="105">
        <v>300</v>
      </c>
    </row>
    <row r="63" spans="1:19" x14ac:dyDescent="0.25">
      <c r="A63" s="102"/>
      <c r="B63" s="102"/>
      <c r="C63" s="102"/>
      <c r="D63" s="102"/>
      <c r="E63" s="102"/>
      <c r="F63" s="102" t="s">
        <v>51</v>
      </c>
      <c r="G63" s="105">
        <v>46</v>
      </c>
      <c r="H63" s="105">
        <v>46</v>
      </c>
      <c r="I63" s="105">
        <v>46</v>
      </c>
      <c r="J63" s="105">
        <v>46</v>
      </c>
      <c r="K63" s="105">
        <v>46</v>
      </c>
      <c r="L63" s="105">
        <v>46</v>
      </c>
      <c r="M63" s="105">
        <v>46</v>
      </c>
      <c r="N63" s="105">
        <v>46</v>
      </c>
      <c r="O63" s="105">
        <v>46</v>
      </c>
      <c r="P63" s="105">
        <v>46</v>
      </c>
      <c r="Q63" s="105">
        <v>45</v>
      </c>
      <c r="R63" s="105">
        <v>45</v>
      </c>
      <c r="S63" s="105">
        <v>550</v>
      </c>
    </row>
    <row r="64" spans="1:19" ht="15.75" thickBot="1" x14ac:dyDescent="0.3">
      <c r="A64" s="102"/>
      <c r="B64" s="102"/>
      <c r="C64" s="102"/>
      <c r="D64" s="102"/>
      <c r="E64" s="102"/>
      <c r="F64" s="102" t="s">
        <v>52</v>
      </c>
      <c r="G64" s="106">
        <v>42</v>
      </c>
      <c r="H64" s="106">
        <v>42</v>
      </c>
      <c r="I64" s="106">
        <v>42</v>
      </c>
      <c r="J64" s="106">
        <v>42</v>
      </c>
      <c r="K64" s="106">
        <v>42</v>
      </c>
      <c r="L64" s="106">
        <v>42</v>
      </c>
      <c r="M64" s="106">
        <v>42</v>
      </c>
      <c r="N64" s="106">
        <v>42</v>
      </c>
      <c r="O64" s="106">
        <v>41</v>
      </c>
      <c r="P64" s="106">
        <v>41</v>
      </c>
      <c r="Q64" s="106">
        <v>41</v>
      </c>
      <c r="R64" s="106">
        <v>41</v>
      </c>
      <c r="S64" s="106">
        <v>500</v>
      </c>
    </row>
    <row r="65" spans="1:19" x14ac:dyDescent="0.25">
      <c r="A65" s="102"/>
      <c r="B65" s="102"/>
      <c r="C65" s="102"/>
      <c r="D65" s="102"/>
      <c r="E65" s="102" t="s">
        <v>53</v>
      </c>
      <c r="F65" s="102"/>
      <c r="G65" s="105">
        <v>167</v>
      </c>
      <c r="H65" s="105">
        <v>167</v>
      </c>
      <c r="I65" s="105">
        <v>167</v>
      </c>
      <c r="J65" s="105">
        <v>167</v>
      </c>
      <c r="K65" s="105">
        <v>167</v>
      </c>
      <c r="L65" s="105">
        <v>167</v>
      </c>
      <c r="M65" s="105">
        <v>167</v>
      </c>
      <c r="N65" s="105">
        <v>167</v>
      </c>
      <c r="O65" s="105">
        <v>166</v>
      </c>
      <c r="P65" s="105">
        <v>166</v>
      </c>
      <c r="Q65" s="105">
        <v>166</v>
      </c>
      <c r="R65" s="105">
        <v>166</v>
      </c>
      <c r="S65" s="105">
        <v>2000</v>
      </c>
    </row>
    <row r="66" spans="1:19" x14ac:dyDescent="0.25">
      <c r="A66" s="102"/>
      <c r="B66" s="102"/>
      <c r="C66" s="102"/>
      <c r="D66" s="102"/>
      <c r="E66" s="102" t="s">
        <v>54</v>
      </c>
      <c r="F66" s="102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</row>
    <row r="67" spans="1:19" x14ac:dyDescent="0.25">
      <c r="A67" s="102"/>
      <c r="B67" s="102"/>
      <c r="C67" s="102"/>
      <c r="D67" s="102"/>
      <c r="E67" s="102"/>
      <c r="F67" s="102" t="s">
        <v>393</v>
      </c>
      <c r="G67" s="105">
        <v>0</v>
      </c>
      <c r="H67" s="105">
        <v>0</v>
      </c>
      <c r="I67" s="105">
        <v>0</v>
      </c>
      <c r="J67" s="105">
        <v>0</v>
      </c>
      <c r="K67" s="105">
        <v>0</v>
      </c>
      <c r="L67" s="105">
        <v>0</v>
      </c>
      <c r="M67" s="105">
        <v>0</v>
      </c>
      <c r="N67" s="105">
        <v>0</v>
      </c>
      <c r="O67" s="105">
        <v>0</v>
      </c>
      <c r="P67" s="105">
        <v>0</v>
      </c>
      <c r="Q67" s="105">
        <v>0</v>
      </c>
      <c r="R67" s="105">
        <v>0</v>
      </c>
      <c r="S67" s="105">
        <v>0</v>
      </c>
    </row>
    <row r="68" spans="1:19" x14ac:dyDescent="0.25">
      <c r="A68" s="102"/>
      <c r="B68" s="102"/>
      <c r="C68" s="102"/>
      <c r="D68" s="102"/>
      <c r="E68" s="102"/>
      <c r="F68" s="102" t="s">
        <v>394</v>
      </c>
      <c r="G68" s="105">
        <v>469</v>
      </c>
      <c r="H68" s="105">
        <v>469</v>
      </c>
      <c r="I68" s="105">
        <v>469</v>
      </c>
      <c r="J68" s="105">
        <v>469</v>
      </c>
      <c r="K68" s="105">
        <v>469</v>
      </c>
      <c r="L68" s="105">
        <v>468</v>
      </c>
      <c r="M68" s="105">
        <v>468</v>
      </c>
      <c r="N68" s="105">
        <v>468</v>
      </c>
      <c r="O68" s="105">
        <v>469</v>
      </c>
      <c r="P68" s="105">
        <v>469</v>
      </c>
      <c r="Q68" s="105">
        <v>469</v>
      </c>
      <c r="R68" s="105">
        <v>469</v>
      </c>
      <c r="S68" s="105">
        <v>5625</v>
      </c>
    </row>
    <row r="69" spans="1:19" x14ac:dyDescent="0.25">
      <c r="A69" s="102"/>
      <c r="B69" s="102"/>
      <c r="C69" s="102"/>
      <c r="D69" s="102"/>
      <c r="E69" s="102"/>
      <c r="F69" s="102" t="s">
        <v>395</v>
      </c>
      <c r="G69" s="105">
        <v>25</v>
      </c>
      <c r="H69" s="105">
        <v>25</v>
      </c>
      <c r="I69" s="105">
        <v>25</v>
      </c>
      <c r="J69" s="105">
        <v>25</v>
      </c>
      <c r="K69" s="105">
        <v>25</v>
      </c>
      <c r="L69" s="105">
        <v>25</v>
      </c>
      <c r="M69" s="105">
        <v>25</v>
      </c>
      <c r="N69" s="105">
        <v>25</v>
      </c>
      <c r="O69" s="105">
        <v>25</v>
      </c>
      <c r="P69" s="105">
        <v>25</v>
      </c>
      <c r="Q69" s="105">
        <v>25</v>
      </c>
      <c r="R69" s="105">
        <v>25</v>
      </c>
      <c r="S69" s="105">
        <v>300</v>
      </c>
    </row>
    <row r="70" spans="1:19" x14ac:dyDescent="0.25">
      <c r="A70" s="102"/>
      <c r="B70" s="102"/>
      <c r="C70" s="102"/>
      <c r="D70" s="102"/>
      <c r="E70" s="102"/>
      <c r="F70" s="102" t="s">
        <v>396</v>
      </c>
      <c r="G70" s="105">
        <v>0</v>
      </c>
      <c r="H70" s="105">
        <v>0</v>
      </c>
      <c r="I70" s="105">
        <v>0</v>
      </c>
      <c r="J70" s="105">
        <v>0</v>
      </c>
      <c r="K70" s="105">
        <v>0</v>
      </c>
      <c r="L70" s="105">
        <v>0</v>
      </c>
      <c r="M70" s="105">
        <v>0</v>
      </c>
      <c r="N70" s="105">
        <v>0</v>
      </c>
      <c r="O70" s="105">
        <v>0</v>
      </c>
      <c r="P70" s="105">
        <v>0</v>
      </c>
      <c r="Q70" s="105">
        <v>0</v>
      </c>
      <c r="R70" s="105">
        <v>0</v>
      </c>
      <c r="S70" s="105">
        <v>0</v>
      </c>
    </row>
    <row r="71" spans="1:19" x14ac:dyDescent="0.25">
      <c r="A71" s="102"/>
      <c r="B71" s="102"/>
      <c r="C71" s="102"/>
      <c r="D71" s="102"/>
      <c r="E71" s="102"/>
      <c r="F71" s="102" t="s">
        <v>397</v>
      </c>
      <c r="G71" s="105">
        <v>0</v>
      </c>
      <c r="H71" s="105">
        <v>0</v>
      </c>
      <c r="I71" s="105">
        <v>450</v>
      </c>
      <c r="J71" s="105">
        <v>460</v>
      </c>
      <c r="K71" s="105">
        <v>460</v>
      </c>
      <c r="L71" s="105">
        <v>460</v>
      </c>
      <c r="M71" s="105">
        <v>460</v>
      </c>
      <c r="N71" s="105">
        <v>460</v>
      </c>
      <c r="O71" s="105">
        <v>460</v>
      </c>
      <c r="P71" s="105">
        <v>460</v>
      </c>
      <c r="Q71" s="105">
        <v>460</v>
      </c>
      <c r="R71" s="105">
        <v>460</v>
      </c>
      <c r="S71" s="105">
        <v>4590</v>
      </c>
    </row>
    <row r="72" spans="1:19" x14ac:dyDescent="0.25">
      <c r="A72" s="102"/>
      <c r="B72" s="102"/>
      <c r="C72" s="102"/>
      <c r="D72" s="102"/>
      <c r="E72" s="102"/>
      <c r="F72" s="102" t="s">
        <v>398</v>
      </c>
      <c r="G72" s="105">
        <v>231</v>
      </c>
      <c r="H72" s="105">
        <v>231</v>
      </c>
      <c r="I72" s="105">
        <v>231</v>
      </c>
      <c r="J72" s="105">
        <v>231</v>
      </c>
      <c r="K72" s="105">
        <v>231</v>
      </c>
      <c r="L72" s="105">
        <v>231</v>
      </c>
      <c r="M72" s="105">
        <v>231</v>
      </c>
      <c r="N72" s="105">
        <v>231</v>
      </c>
      <c r="O72" s="105">
        <v>231</v>
      </c>
      <c r="P72" s="105">
        <v>231</v>
      </c>
      <c r="Q72" s="105">
        <v>231</v>
      </c>
      <c r="R72" s="105">
        <v>230</v>
      </c>
      <c r="S72" s="105">
        <v>2771</v>
      </c>
    </row>
    <row r="73" spans="1:19" x14ac:dyDescent="0.25">
      <c r="A73" s="102"/>
      <c r="B73" s="102"/>
      <c r="C73" s="102"/>
      <c r="D73" s="102"/>
      <c r="E73" s="102"/>
      <c r="F73" s="102" t="s">
        <v>399</v>
      </c>
      <c r="G73" s="105">
        <v>135</v>
      </c>
      <c r="H73" s="105">
        <v>135</v>
      </c>
      <c r="I73" s="105">
        <v>135</v>
      </c>
      <c r="J73" s="105">
        <v>135</v>
      </c>
      <c r="K73" s="105">
        <v>135</v>
      </c>
      <c r="L73" s="105">
        <v>135</v>
      </c>
      <c r="M73" s="105">
        <v>135</v>
      </c>
      <c r="N73" s="105">
        <v>135</v>
      </c>
      <c r="O73" s="105">
        <v>135</v>
      </c>
      <c r="P73" s="105">
        <v>135</v>
      </c>
      <c r="Q73" s="105">
        <v>136</v>
      </c>
      <c r="R73" s="105">
        <v>136</v>
      </c>
      <c r="S73" s="105">
        <v>1622</v>
      </c>
    </row>
    <row r="74" spans="1:19" x14ac:dyDescent="0.25">
      <c r="A74" s="102"/>
      <c r="B74" s="102"/>
      <c r="C74" s="102"/>
      <c r="D74" s="102"/>
      <c r="E74" s="102"/>
      <c r="F74" s="102" t="s">
        <v>400</v>
      </c>
      <c r="G74" s="105">
        <v>0</v>
      </c>
      <c r="H74" s="105">
        <v>0</v>
      </c>
      <c r="I74" s="105">
        <v>0</v>
      </c>
      <c r="J74" s="105">
        <v>0</v>
      </c>
      <c r="K74" s="105">
        <v>0</v>
      </c>
      <c r="L74" s="105">
        <v>0</v>
      </c>
      <c r="M74" s="105">
        <v>0</v>
      </c>
      <c r="N74" s="105">
        <v>0</v>
      </c>
      <c r="O74" s="105">
        <v>0</v>
      </c>
      <c r="P74" s="105">
        <v>0</v>
      </c>
      <c r="Q74" s="105">
        <v>0</v>
      </c>
      <c r="R74" s="105">
        <v>0</v>
      </c>
      <c r="S74" s="105">
        <v>0</v>
      </c>
    </row>
    <row r="75" spans="1:19" ht="15.75" thickBot="1" x14ac:dyDescent="0.3">
      <c r="A75" s="102"/>
      <c r="B75" s="102"/>
      <c r="C75" s="102"/>
      <c r="D75" s="102"/>
      <c r="E75" s="102"/>
      <c r="F75" s="102" t="s">
        <v>401</v>
      </c>
      <c r="G75" s="106">
        <v>0</v>
      </c>
      <c r="H75" s="106">
        <v>0</v>
      </c>
      <c r="I75" s="106">
        <v>0</v>
      </c>
      <c r="J75" s="106">
        <v>0</v>
      </c>
      <c r="K75" s="106">
        <v>0</v>
      </c>
      <c r="L75" s="106">
        <v>0</v>
      </c>
      <c r="M75" s="106">
        <v>0</v>
      </c>
      <c r="N75" s="106">
        <v>0</v>
      </c>
      <c r="O75" s="106">
        <v>0</v>
      </c>
      <c r="P75" s="106">
        <v>0</v>
      </c>
      <c r="Q75" s="106">
        <v>0</v>
      </c>
      <c r="R75" s="106">
        <v>0</v>
      </c>
      <c r="S75" s="106">
        <v>0</v>
      </c>
    </row>
    <row r="76" spans="1:19" x14ac:dyDescent="0.25">
      <c r="A76" s="102"/>
      <c r="B76" s="102"/>
      <c r="C76" s="102"/>
      <c r="D76" s="102"/>
      <c r="E76" s="102" t="s">
        <v>61</v>
      </c>
      <c r="F76" s="102"/>
      <c r="G76" s="105">
        <v>860</v>
      </c>
      <c r="H76" s="105">
        <v>860</v>
      </c>
      <c r="I76" s="105">
        <v>1310</v>
      </c>
      <c r="J76" s="105">
        <v>1320</v>
      </c>
      <c r="K76" s="105">
        <v>1320</v>
      </c>
      <c r="L76" s="105">
        <v>1319</v>
      </c>
      <c r="M76" s="105">
        <v>1319</v>
      </c>
      <c r="N76" s="105">
        <v>1319</v>
      </c>
      <c r="O76" s="105">
        <v>1320</v>
      </c>
      <c r="P76" s="105">
        <v>1320</v>
      </c>
      <c r="Q76" s="105">
        <v>1321</v>
      </c>
      <c r="R76" s="105">
        <v>1320</v>
      </c>
      <c r="S76" s="105">
        <v>14908</v>
      </c>
    </row>
    <row r="77" spans="1:19" x14ac:dyDescent="0.25">
      <c r="A77" s="102"/>
      <c r="B77" s="102"/>
      <c r="C77" s="102"/>
      <c r="D77" s="102"/>
      <c r="E77" s="102" t="s">
        <v>62</v>
      </c>
      <c r="F77" s="102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</row>
    <row r="78" spans="1:19" x14ac:dyDescent="0.25">
      <c r="A78" s="102"/>
      <c r="B78" s="102"/>
      <c r="C78" s="102"/>
      <c r="D78" s="102"/>
      <c r="E78" s="102"/>
      <c r="F78" s="102" t="s">
        <v>300</v>
      </c>
      <c r="G78" s="105">
        <v>0</v>
      </c>
      <c r="H78" s="105">
        <v>0</v>
      </c>
      <c r="I78" s="105">
        <v>0</v>
      </c>
      <c r="J78" s="105">
        <v>0</v>
      </c>
      <c r="K78" s="105">
        <v>0</v>
      </c>
      <c r="L78" s="105">
        <v>0</v>
      </c>
      <c r="M78" s="105"/>
      <c r="N78" s="105"/>
      <c r="O78" s="105"/>
      <c r="P78" s="105"/>
      <c r="Q78" s="105"/>
      <c r="R78" s="105"/>
      <c r="S78" s="105">
        <v>0</v>
      </c>
    </row>
    <row r="79" spans="1:19" x14ac:dyDescent="0.25">
      <c r="A79" s="102"/>
      <c r="B79" s="102"/>
      <c r="C79" s="102"/>
      <c r="D79" s="102"/>
      <c r="E79" s="102"/>
      <c r="F79" s="102" t="s">
        <v>63</v>
      </c>
      <c r="G79" s="105">
        <v>487</v>
      </c>
      <c r="H79" s="105">
        <v>487</v>
      </c>
      <c r="I79" s="105">
        <v>487</v>
      </c>
      <c r="J79" s="105">
        <v>487</v>
      </c>
      <c r="K79" s="105">
        <v>487</v>
      </c>
      <c r="L79" s="105">
        <v>487</v>
      </c>
      <c r="M79" s="105">
        <v>487</v>
      </c>
      <c r="N79" s="105">
        <v>487</v>
      </c>
      <c r="O79" s="105">
        <v>487</v>
      </c>
      <c r="P79" s="105">
        <v>486</v>
      </c>
      <c r="Q79" s="105">
        <v>486</v>
      </c>
      <c r="R79" s="105">
        <v>486</v>
      </c>
      <c r="S79" s="105">
        <v>5841</v>
      </c>
    </row>
    <row r="80" spans="1:19" x14ac:dyDescent="0.25">
      <c r="A80" s="102"/>
      <c r="B80" s="102"/>
      <c r="C80" s="102"/>
      <c r="D80" s="102"/>
      <c r="E80" s="102"/>
      <c r="F80" s="102" t="s">
        <v>301</v>
      </c>
      <c r="G80" s="105">
        <v>0</v>
      </c>
      <c r="H80" s="105">
        <v>0</v>
      </c>
      <c r="I80" s="105">
        <v>0</v>
      </c>
      <c r="J80" s="105">
        <v>0</v>
      </c>
      <c r="K80" s="105">
        <v>0</v>
      </c>
      <c r="L80" s="105">
        <v>0</v>
      </c>
      <c r="M80" s="105">
        <v>0</v>
      </c>
      <c r="N80" s="105">
        <v>0</v>
      </c>
      <c r="O80" s="105">
        <v>0</v>
      </c>
      <c r="P80" s="105">
        <v>0</v>
      </c>
      <c r="Q80" s="105">
        <v>0</v>
      </c>
      <c r="R80" s="105">
        <v>0</v>
      </c>
      <c r="S80" s="105">
        <v>0</v>
      </c>
    </row>
    <row r="81" spans="1:19" x14ac:dyDescent="0.25">
      <c r="A81" s="102"/>
      <c r="B81" s="102"/>
      <c r="C81" s="102"/>
      <c r="D81" s="102"/>
      <c r="E81" s="102"/>
      <c r="F81" s="102" t="s">
        <v>302</v>
      </c>
      <c r="G81" s="105">
        <v>0</v>
      </c>
      <c r="H81" s="105">
        <v>0</v>
      </c>
      <c r="I81" s="105">
        <v>0</v>
      </c>
      <c r="J81" s="105">
        <v>0</v>
      </c>
      <c r="K81" s="105">
        <v>0</v>
      </c>
      <c r="L81" s="105">
        <v>0</v>
      </c>
      <c r="M81" s="105"/>
      <c r="N81" s="105"/>
      <c r="O81" s="105"/>
      <c r="P81" s="105"/>
      <c r="Q81" s="105"/>
      <c r="R81" s="105"/>
      <c r="S81" s="105">
        <v>0</v>
      </c>
    </row>
    <row r="82" spans="1:19" x14ac:dyDescent="0.25">
      <c r="A82" s="102"/>
      <c r="B82" s="102"/>
      <c r="C82" s="102"/>
      <c r="D82" s="102"/>
      <c r="E82" s="102"/>
      <c r="F82" s="102" t="s">
        <v>52</v>
      </c>
      <c r="G82" s="105">
        <v>0</v>
      </c>
      <c r="H82" s="105">
        <v>0</v>
      </c>
      <c r="I82" s="105">
        <v>0</v>
      </c>
      <c r="J82" s="105">
        <v>0</v>
      </c>
      <c r="K82" s="105">
        <v>0</v>
      </c>
      <c r="L82" s="105">
        <v>0</v>
      </c>
      <c r="M82" s="105">
        <v>0</v>
      </c>
      <c r="N82" s="105">
        <v>0</v>
      </c>
      <c r="O82" s="105">
        <v>0</v>
      </c>
      <c r="P82" s="105">
        <v>0</v>
      </c>
      <c r="Q82" s="105">
        <v>0</v>
      </c>
      <c r="R82" s="105">
        <v>0</v>
      </c>
      <c r="S82" s="105">
        <v>0</v>
      </c>
    </row>
    <row r="83" spans="1:19" x14ac:dyDescent="0.25">
      <c r="A83" s="102"/>
      <c r="B83" s="102"/>
      <c r="C83" s="102"/>
      <c r="D83" s="102"/>
      <c r="E83" s="102"/>
      <c r="F83" s="102" t="s">
        <v>227</v>
      </c>
      <c r="G83" s="105">
        <v>0</v>
      </c>
      <c r="H83" s="105">
        <v>0</v>
      </c>
      <c r="I83" s="105">
        <v>0</v>
      </c>
      <c r="J83" s="105">
        <v>0</v>
      </c>
      <c r="K83" s="105">
        <v>0</v>
      </c>
      <c r="L83" s="105">
        <v>750</v>
      </c>
      <c r="M83" s="105">
        <v>0</v>
      </c>
      <c r="N83" s="105">
        <v>0</v>
      </c>
      <c r="O83" s="105">
        <v>0</v>
      </c>
      <c r="P83" s="105">
        <v>0</v>
      </c>
      <c r="Q83" s="105">
        <v>0</v>
      </c>
      <c r="R83" s="105">
        <v>0</v>
      </c>
      <c r="S83" s="105">
        <v>750</v>
      </c>
    </row>
    <row r="84" spans="1:19" ht="15.75" thickBot="1" x14ac:dyDescent="0.3">
      <c r="A84" s="102"/>
      <c r="B84" s="102"/>
      <c r="C84" s="102"/>
      <c r="D84" s="102"/>
      <c r="E84" s="102"/>
      <c r="F84" s="102" t="s">
        <v>347</v>
      </c>
      <c r="G84" s="107">
        <v>0</v>
      </c>
      <c r="H84" s="107">
        <v>0</v>
      </c>
      <c r="I84" s="107">
        <v>0</v>
      </c>
      <c r="J84" s="107">
        <v>1875</v>
      </c>
      <c r="K84" s="107">
        <v>0</v>
      </c>
      <c r="L84" s="107">
        <v>0</v>
      </c>
      <c r="M84" s="107">
        <v>0</v>
      </c>
      <c r="N84" s="107">
        <v>0</v>
      </c>
      <c r="O84" s="107">
        <v>0</v>
      </c>
      <c r="P84" s="107">
        <v>1875</v>
      </c>
      <c r="Q84" s="107">
        <v>0</v>
      </c>
      <c r="R84" s="107">
        <v>0</v>
      </c>
      <c r="S84" s="107">
        <v>3750</v>
      </c>
    </row>
    <row r="85" spans="1:19" ht="15.75" thickBot="1" x14ac:dyDescent="0.3">
      <c r="A85" s="102"/>
      <c r="B85" s="102"/>
      <c r="C85" s="102"/>
      <c r="D85" s="102"/>
      <c r="E85" s="102" t="s">
        <v>65</v>
      </c>
      <c r="F85" s="102"/>
      <c r="G85" s="108">
        <v>487</v>
      </c>
      <c r="H85" s="108">
        <v>487</v>
      </c>
      <c r="I85" s="108">
        <v>487</v>
      </c>
      <c r="J85" s="108">
        <v>2362</v>
      </c>
      <c r="K85" s="108">
        <v>487</v>
      </c>
      <c r="L85" s="108">
        <v>1237</v>
      </c>
      <c r="M85" s="108">
        <v>487</v>
      </c>
      <c r="N85" s="108">
        <v>487</v>
      </c>
      <c r="O85" s="108">
        <v>487</v>
      </c>
      <c r="P85" s="108">
        <v>2361</v>
      </c>
      <c r="Q85" s="108">
        <v>486</v>
      </c>
      <c r="R85" s="108">
        <v>486</v>
      </c>
      <c r="S85" s="108">
        <v>10341</v>
      </c>
    </row>
    <row r="86" spans="1:19" x14ac:dyDescent="0.25">
      <c r="A86" s="102"/>
      <c r="B86" s="102"/>
      <c r="C86" s="102"/>
      <c r="D86" s="102" t="s">
        <v>66</v>
      </c>
      <c r="E86" s="102"/>
      <c r="F86" s="102"/>
      <c r="G86" s="105">
        <v>1514</v>
      </c>
      <c r="H86" s="105">
        <v>1514</v>
      </c>
      <c r="I86" s="105">
        <v>1964</v>
      </c>
      <c r="J86" s="105">
        <v>3849</v>
      </c>
      <c r="K86" s="105">
        <v>1974</v>
      </c>
      <c r="L86" s="105">
        <v>2723</v>
      </c>
      <c r="M86" s="105">
        <v>1973</v>
      </c>
      <c r="N86" s="105">
        <v>1973</v>
      </c>
      <c r="O86" s="105">
        <v>1973</v>
      </c>
      <c r="P86" s="105">
        <v>3847</v>
      </c>
      <c r="Q86" s="105">
        <v>1973</v>
      </c>
      <c r="R86" s="105">
        <v>1972</v>
      </c>
      <c r="S86" s="105">
        <v>27249</v>
      </c>
    </row>
    <row r="87" spans="1:19" x14ac:dyDescent="0.25">
      <c r="A87" s="102"/>
      <c r="B87" s="102"/>
      <c r="C87" s="102"/>
      <c r="D87" s="102" t="s">
        <v>67</v>
      </c>
      <c r="E87" s="102"/>
      <c r="F87" s="102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</row>
    <row r="88" spans="1:19" x14ac:dyDescent="0.25">
      <c r="A88" s="102"/>
      <c r="B88" s="102"/>
      <c r="C88" s="102"/>
      <c r="D88" s="102"/>
      <c r="E88" s="102" t="s">
        <v>68</v>
      </c>
      <c r="F88" s="102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</row>
    <row r="89" spans="1:19" x14ac:dyDescent="0.25">
      <c r="A89" s="102"/>
      <c r="B89" s="102"/>
      <c r="C89" s="102"/>
      <c r="D89" s="102"/>
      <c r="E89" s="102"/>
      <c r="F89" s="102" t="s">
        <v>69</v>
      </c>
      <c r="G89" s="105">
        <v>99</v>
      </c>
      <c r="H89" s="105">
        <v>99</v>
      </c>
      <c r="I89" s="105">
        <v>99</v>
      </c>
      <c r="J89" s="105">
        <v>99</v>
      </c>
      <c r="K89" s="105">
        <v>99</v>
      </c>
      <c r="L89" s="105">
        <v>99</v>
      </c>
      <c r="M89" s="105">
        <v>98</v>
      </c>
      <c r="N89" s="105">
        <v>98</v>
      </c>
      <c r="O89" s="105">
        <v>98</v>
      </c>
      <c r="P89" s="105">
        <v>98</v>
      </c>
      <c r="Q89" s="105">
        <v>98</v>
      </c>
      <c r="R89" s="105">
        <v>98</v>
      </c>
      <c r="S89" s="105">
        <v>1182</v>
      </c>
    </row>
    <row r="90" spans="1:19" x14ac:dyDescent="0.25">
      <c r="A90" s="102"/>
      <c r="B90" s="102"/>
      <c r="C90" s="102"/>
      <c r="D90" s="102"/>
      <c r="E90" s="102"/>
      <c r="F90" s="102" t="s">
        <v>70</v>
      </c>
      <c r="G90" s="105">
        <v>2297</v>
      </c>
      <c r="H90" s="105">
        <v>2297</v>
      </c>
      <c r="I90" s="105">
        <v>2297</v>
      </c>
      <c r="J90" s="105">
        <v>2297</v>
      </c>
      <c r="K90" s="105">
        <v>2297</v>
      </c>
      <c r="L90" s="105">
        <v>2297</v>
      </c>
      <c r="M90" s="105">
        <v>2297</v>
      </c>
      <c r="N90" s="105">
        <v>2297</v>
      </c>
      <c r="O90" s="105">
        <v>2296</v>
      </c>
      <c r="P90" s="105">
        <v>2296</v>
      </c>
      <c r="Q90" s="105">
        <v>2296</v>
      </c>
      <c r="R90" s="105">
        <v>2296</v>
      </c>
      <c r="S90" s="105">
        <v>27560</v>
      </c>
    </row>
    <row r="91" spans="1:19" x14ac:dyDescent="0.25">
      <c r="A91" s="102"/>
      <c r="B91" s="102"/>
      <c r="C91" s="102"/>
      <c r="D91" s="102"/>
      <c r="E91" s="102"/>
      <c r="F91" s="102" t="s">
        <v>348</v>
      </c>
      <c r="G91" s="105">
        <v>629</v>
      </c>
      <c r="H91" s="105">
        <v>629</v>
      </c>
      <c r="I91" s="105">
        <v>629</v>
      </c>
      <c r="J91" s="105">
        <v>629</v>
      </c>
      <c r="K91" s="105">
        <v>629</v>
      </c>
      <c r="L91" s="105">
        <v>629</v>
      </c>
      <c r="M91" s="105">
        <v>628</v>
      </c>
      <c r="N91" s="105">
        <v>628</v>
      </c>
      <c r="O91" s="105">
        <v>628</v>
      </c>
      <c r="P91" s="105">
        <v>628</v>
      </c>
      <c r="Q91" s="105">
        <v>628</v>
      </c>
      <c r="R91" s="105">
        <v>628</v>
      </c>
      <c r="S91" s="105">
        <v>7542</v>
      </c>
    </row>
    <row r="92" spans="1:19" x14ac:dyDescent="0.25">
      <c r="A92" s="102"/>
      <c r="B92" s="102"/>
      <c r="C92" s="102"/>
      <c r="D92" s="102"/>
      <c r="E92" s="102"/>
      <c r="F92" s="102" t="s">
        <v>71</v>
      </c>
      <c r="G92" s="105">
        <v>903</v>
      </c>
      <c r="H92" s="105">
        <v>903</v>
      </c>
      <c r="I92" s="105">
        <v>903</v>
      </c>
      <c r="J92" s="105">
        <v>903</v>
      </c>
      <c r="K92" s="105">
        <v>903</v>
      </c>
      <c r="L92" s="105">
        <v>903</v>
      </c>
      <c r="M92" s="105">
        <v>903</v>
      </c>
      <c r="N92" s="105">
        <v>903</v>
      </c>
      <c r="O92" s="105">
        <v>903</v>
      </c>
      <c r="P92" s="105">
        <v>903</v>
      </c>
      <c r="Q92" s="105">
        <v>903</v>
      </c>
      <c r="R92" s="105">
        <v>904</v>
      </c>
      <c r="S92" s="105">
        <v>10837</v>
      </c>
    </row>
    <row r="93" spans="1:19" x14ac:dyDescent="0.25">
      <c r="A93" s="102"/>
      <c r="B93" s="102"/>
      <c r="C93" s="102"/>
      <c r="D93" s="102"/>
      <c r="E93" s="102"/>
      <c r="F93" s="102" t="s">
        <v>72</v>
      </c>
      <c r="G93" s="105">
        <v>821</v>
      </c>
      <c r="H93" s="105">
        <v>821</v>
      </c>
      <c r="I93" s="105">
        <v>821</v>
      </c>
      <c r="J93" s="105">
        <v>821</v>
      </c>
      <c r="K93" s="105">
        <v>821</v>
      </c>
      <c r="L93" s="105">
        <v>821</v>
      </c>
      <c r="M93" s="105">
        <v>821</v>
      </c>
      <c r="N93" s="105">
        <v>821</v>
      </c>
      <c r="O93" s="105">
        <v>821</v>
      </c>
      <c r="P93" s="105">
        <v>821</v>
      </c>
      <c r="Q93" s="105">
        <v>821</v>
      </c>
      <c r="R93" s="105">
        <v>822</v>
      </c>
      <c r="S93" s="105">
        <v>9853</v>
      </c>
    </row>
    <row r="94" spans="1:19" ht="15.75" thickBot="1" x14ac:dyDescent="0.3">
      <c r="A94" s="102"/>
      <c r="B94" s="102"/>
      <c r="C94" s="102"/>
      <c r="D94" s="102"/>
      <c r="E94" s="102"/>
      <c r="F94" s="102" t="s">
        <v>349</v>
      </c>
      <c r="G94" s="106">
        <v>5914</v>
      </c>
      <c r="H94" s="106">
        <v>5914</v>
      </c>
      <c r="I94" s="106">
        <v>5914</v>
      </c>
      <c r="J94" s="106">
        <v>5914</v>
      </c>
      <c r="K94" s="106">
        <v>5914</v>
      </c>
      <c r="L94" s="106">
        <v>5914</v>
      </c>
      <c r="M94" s="106">
        <v>5914</v>
      </c>
      <c r="N94" s="106">
        <v>5913</v>
      </c>
      <c r="O94" s="106">
        <v>5913</v>
      </c>
      <c r="P94" s="106">
        <v>5913</v>
      </c>
      <c r="Q94" s="106">
        <v>5913</v>
      </c>
      <c r="R94" s="106">
        <v>5913</v>
      </c>
      <c r="S94" s="106">
        <v>70963</v>
      </c>
    </row>
    <row r="95" spans="1:19" x14ac:dyDescent="0.25">
      <c r="A95" s="102"/>
      <c r="B95" s="102"/>
      <c r="C95" s="102"/>
      <c r="D95" s="102" t="s">
        <v>81</v>
      </c>
      <c r="E95" s="102"/>
      <c r="F95" s="102"/>
      <c r="G95" s="105">
        <v>10663</v>
      </c>
      <c r="H95" s="105">
        <v>10663</v>
      </c>
      <c r="I95" s="105">
        <v>10663</v>
      </c>
      <c r="J95" s="105">
        <v>10663</v>
      </c>
      <c r="K95" s="105">
        <v>10663</v>
      </c>
      <c r="L95" s="105">
        <v>10663</v>
      </c>
      <c r="M95" s="105">
        <v>10661</v>
      </c>
      <c r="N95" s="105">
        <v>10660</v>
      </c>
      <c r="O95" s="105">
        <v>10659</v>
      </c>
      <c r="P95" s="105">
        <v>10659</v>
      </c>
      <c r="Q95" s="105">
        <v>10659</v>
      </c>
      <c r="R95" s="105">
        <v>10661</v>
      </c>
      <c r="S95" s="105">
        <v>127937</v>
      </c>
    </row>
    <row r="96" spans="1:19" x14ac:dyDescent="0.25">
      <c r="A96" s="102"/>
      <c r="B96" s="102"/>
      <c r="C96" s="102"/>
      <c r="D96" s="102" t="s">
        <v>82</v>
      </c>
      <c r="E96" s="102"/>
      <c r="F96" s="102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</row>
    <row r="97" spans="1:19" x14ac:dyDescent="0.25">
      <c r="A97" s="102"/>
      <c r="B97" s="102"/>
      <c r="C97" s="102"/>
      <c r="D97" s="102"/>
      <c r="E97" s="102" t="s">
        <v>83</v>
      </c>
      <c r="F97" s="102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</row>
    <row r="98" spans="1:19" ht="15.75" thickBot="1" x14ac:dyDescent="0.3">
      <c r="A98" s="102"/>
      <c r="B98" s="102"/>
      <c r="C98" s="102"/>
      <c r="D98" s="102"/>
      <c r="E98" s="102"/>
      <c r="F98" s="102" t="s">
        <v>84</v>
      </c>
      <c r="G98" s="106">
        <v>879</v>
      </c>
      <c r="H98" s="106">
        <v>879</v>
      </c>
      <c r="I98" s="106">
        <v>879</v>
      </c>
      <c r="J98" s="106">
        <v>879</v>
      </c>
      <c r="K98" s="106">
        <v>878</v>
      </c>
      <c r="L98" s="106">
        <v>878</v>
      </c>
      <c r="M98" s="106">
        <v>878</v>
      </c>
      <c r="N98" s="106">
        <v>878</v>
      </c>
      <c r="O98" s="106">
        <v>878</v>
      </c>
      <c r="P98" s="106">
        <v>878</v>
      </c>
      <c r="Q98" s="106">
        <v>878</v>
      </c>
      <c r="R98" s="106">
        <v>878</v>
      </c>
      <c r="S98" s="106">
        <v>10540</v>
      </c>
    </row>
    <row r="99" spans="1:19" x14ac:dyDescent="0.25">
      <c r="A99" s="102"/>
      <c r="B99" s="102"/>
      <c r="C99" s="102"/>
      <c r="D99" s="102"/>
      <c r="E99" s="102" t="s">
        <v>85</v>
      </c>
      <c r="F99" s="102"/>
      <c r="G99" s="105">
        <v>879</v>
      </c>
      <c r="H99" s="105">
        <v>879</v>
      </c>
      <c r="I99" s="105">
        <v>879</v>
      </c>
      <c r="J99" s="105">
        <v>879</v>
      </c>
      <c r="K99" s="105">
        <v>878</v>
      </c>
      <c r="L99" s="105">
        <v>878</v>
      </c>
      <c r="M99" s="105">
        <v>878</v>
      </c>
      <c r="N99" s="105">
        <v>878</v>
      </c>
      <c r="O99" s="105">
        <v>878</v>
      </c>
      <c r="P99" s="105">
        <v>878</v>
      </c>
      <c r="Q99" s="105">
        <v>878</v>
      </c>
      <c r="R99" s="105">
        <v>878</v>
      </c>
      <c r="S99" s="105">
        <v>10540</v>
      </c>
    </row>
    <row r="100" spans="1:19" x14ac:dyDescent="0.25">
      <c r="A100" s="102"/>
      <c r="B100" s="102"/>
      <c r="C100" s="102"/>
      <c r="D100" s="102"/>
      <c r="E100" s="102" t="s">
        <v>352</v>
      </c>
      <c r="F100" s="102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</row>
    <row r="101" spans="1:19" x14ac:dyDescent="0.25">
      <c r="A101" s="102"/>
      <c r="B101" s="102"/>
      <c r="C101" s="102"/>
      <c r="D101" s="102"/>
      <c r="E101" s="102"/>
      <c r="F101" s="102" t="s">
        <v>353</v>
      </c>
      <c r="G101" s="105">
        <v>405</v>
      </c>
      <c r="H101" s="105">
        <v>405</v>
      </c>
      <c r="I101" s="105">
        <v>405</v>
      </c>
      <c r="J101" s="105">
        <v>405</v>
      </c>
      <c r="K101" s="105">
        <v>405</v>
      </c>
      <c r="L101" s="105">
        <v>405</v>
      </c>
      <c r="M101" s="105">
        <v>405</v>
      </c>
      <c r="N101" s="105">
        <v>405</v>
      </c>
      <c r="O101" s="105">
        <v>405</v>
      </c>
      <c r="P101" s="105">
        <v>404</v>
      </c>
      <c r="Q101" s="105">
        <v>404</v>
      </c>
      <c r="R101" s="105">
        <v>404</v>
      </c>
      <c r="S101" s="105">
        <v>4857</v>
      </c>
    </row>
    <row r="102" spans="1:19" ht="15.75" thickBot="1" x14ac:dyDescent="0.3">
      <c r="A102" s="102"/>
      <c r="B102" s="102"/>
      <c r="C102" s="102"/>
      <c r="D102" s="102"/>
      <c r="E102" s="102"/>
      <c r="F102" s="102" t="s">
        <v>354</v>
      </c>
      <c r="G102" s="106">
        <v>4047</v>
      </c>
      <c r="H102" s="106">
        <v>4047</v>
      </c>
      <c r="I102" s="106">
        <v>4047</v>
      </c>
      <c r="J102" s="106">
        <v>4047</v>
      </c>
      <c r="K102" s="106">
        <v>4047</v>
      </c>
      <c r="L102" s="106">
        <v>4047</v>
      </c>
      <c r="M102" s="106">
        <v>4047</v>
      </c>
      <c r="N102" s="106">
        <v>4047</v>
      </c>
      <c r="O102" s="106">
        <v>4047</v>
      </c>
      <c r="P102" s="106">
        <v>4047</v>
      </c>
      <c r="Q102" s="106">
        <v>4048</v>
      </c>
      <c r="R102" s="106">
        <v>4048</v>
      </c>
      <c r="S102" s="106">
        <v>48566</v>
      </c>
    </row>
    <row r="103" spans="1:19" x14ac:dyDescent="0.25">
      <c r="A103" s="102"/>
      <c r="B103" s="102"/>
      <c r="C103" s="102"/>
      <c r="D103" s="102"/>
      <c r="E103" s="102" t="s">
        <v>355</v>
      </c>
      <c r="F103" s="102"/>
      <c r="G103" s="105">
        <v>4452</v>
      </c>
      <c r="H103" s="105">
        <v>4452</v>
      </c>
      <c r="I103" s="105">
        <v>4452</v>
      </c>
      <c r="J103" s="105">
        <v>4452</v>
      </c>
      <c r="K103" s="105">
        <v>4452</v>
      </c>
      <c r="L103" s="105">
        <v>4452</v>
      </c>
      <c r="M103" s="105">
        <v>4452</v>
      </c>
      <c r="N103" s="105">
        <v>4452</v>
      </c>
      <c r="O103" s="105">
        <v>4452</v>
      </c>
      <c r="P103" s="105">
        <v>4451</v>
      </c>
      <c r="Q103" s="105">
        <v>4452</v>
      </c>
      <c r="R103" s="105">
        <v>4452</v>
      </c>
      <c r="S103" s="105">
        <v>53423</v>
      </c>
    </row>
    <row r="104" spans="1:19" x14ac:dyDescent="0.25">
      <c r="A104" s="102"/>
      <c r="B104" s="102"/>
      <c r="C104" s="102"/>
      <c r="D104" s="102"/>
      <c r="E104" s="102" t="s">
        <v>356</v>
      </c>
      <c r="F104" s="102"/>
      <c r="G104" s="105">
        <v>1339</v>
      </c>
      <c r="H104" s="105">
        <v>1339</v>
      </c>
      <c r="I104" s="105">
        <v>1339</v>
      </c>
      <c r="J104" s="105">
        <v>1339</v>
      </c>
      <c r="K104" s="105">
        <v>1339</v>
      </c>
      <c r="L104" s="105">
        <v>1339</v>
      </c>
      <c r="M104" s="105">
        <v>1339</v>
      </c>
      <c r="N104" s="105">
        <v>1339</v>
      </c>
      <c r="O104" s="105">
        <v>1339</v>
      </c>
      <c r="P104" s="105">
        <v>1339</v>
      </c>
      <c r="Q104" s="105">
        <v>1339</v>
      </c>
      <c r="R104" s="105">
        <v>1339</v>
      </c>
      <c r="S104" s="105">
        <v>16068</v>
      </c>
    </row>
    <row r="105" spans="1:19" x14ac:dyDescent="0.25">
      <c r="A105" s="102"/>
      <c r="B105" s="102"/>
      <c r="C105" s="102"/>
      <c r="D105" s="102"/>
      <c r="E105" s="102" t="s">
        <v>357</v>
      </c>
      <c r="F105" s="102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</row>
    <row r="106" spans="1:19" x14ac:dyDescent="0.25">
      <c r="A106" s="102"/>
      <c r="B106" s="102"/>
      <c r="C106" s="102"/>
      <c r="D106" s="102"/>
      <c r="E106" s="102"/>
      <c r="F106" s="102" t="s">
        <v>358</v>
      </c>
      <c r="G106" s="105">
        <v>462</v>
      </c>
      <c r="H106" s="105">
        <v>462</v>
      </c>
      <c r="I106" s="105">
        <v>462</v>
      </c>
      <c r="J106" s="105">
        <v>462</v>
      </c>
      <c r="K106" s="105">
        <v>462</v>
      </c>
      <c r="L106" s="105">
        <v>462</v>
      </c>
      <c r="M106" s="105">
        <v>462</v>
      </c>
      <c r="N106" s="105">
        <v>462</v>
      </c>
      <c r="O106" s="105">
        <v>462</v>
      </c>
      <c r="P106" s="105">
        <v>462</v>
      </c>
      <c r="Q106" s="105">
        <v>462</v>
      </c>
      <c r="R106" s="105">
        <v>461</v>
      </c>
      <c r="S106" s="105">
        <v>5543</v>
      </c>
    </row>
    <row r="107" spans="1:19" ht="15.75" thickBot="1" x14ac:dyDescent="0.3">
      <c r="A107" s="102"/>
      <c r="B107" s="102"/>
      <c r="C107" s="102"/>
      <c r="D107" s="102"/>
      <c r="E107" s="102"/>
      <c r="F107" s="102" t="s">
        <v>359</v>
      </c>
      <c r="G107" s="106">
        <v>4619</v>
      </c>
      <c r="H107" s="106">
        <v>4619</v>
      </c>
      <c r="I107" s="106">
        <v>4619</v>
      </c>
      <c r="J107" s="106">
        <v>4619</v>
      </c>
      <c r="K107" s="106">
        <v>4619</v>
      </c>
      <c r="L107" s="106">
        <v>4619</v>
      </c>
      <c r="M107" s="106">
        <v>4619</v>
      </c>
      <c r="N107" s="106">
        <v>4619</v>
      </c>
      <c r="O107" s="106">
        <v>4619</v>
      </c>
      <c r="P107" s="106">
        <v>4619</v>
      </c>
      <c r="Q107" s="106">
        <v>4619</v>
      </c>
      <c r="R107" s="106">
        <v>4620</v>
      </c>
      <c r="S107" s="106">
        <v>55429</v>
      </c>
    </row>
    <row r="108" spans="1:19" x14ac:dyDescent="0.25">
      <c r="A108" s="102"/>
      <c r="B108" s="102"/>
      <c r="C108" s="102"/>
      <c r="D108" s="102"/>
      <c r="E108" s="102" t="s">
        <v>360</v>
      </c>
      <c r="F108" s="102"/>
      <c r="G108" s="105">
        <v>5081</v>
      </c>
      <c r="H108" s="105">
        <v>5081</v>
      </c>
      <c r="I108" s="105">
        <v>5081</v>
      </c>
      <c r="J108" s="105">
        <v>5081</v>
      </c>
      <c r="K108" s="105">
        <v>5081</v>
      </c>
      <c r="L108" s="105">
        <v>5081</v>
      </c>
      <c r="M108" s="105">
        <v>5081</v>
      </c>
      <c r="N108" s="105">
        <v>5081</v>
      </c>
      <c r="O108" s="105">
        <v>5081</v>
      </c>
      <c r="P108" s="105">
        <v>5081</v>
      </c>
      <c r="Q108" s="105">
        <v>5081</v>
      </c>
      <c r="R108" s="105">
        <v>5081</v>
      </c>
      <c r="S108" s="105">
        <v>60972</v>
      </c>
    </row>
    <row r="109" spans="1:19" x14ac:dyDescent="0.25">
      <c r="A109" s="102"/>
      <c r="B109" s="102"/>
      <c r="C109" s="102"/>
      <c r="D109" s="102"/>
      <c r="E109" s="102" t="s">
        <v>90</v>
      </c>
      <c r="F109" s="102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</row>
    <row r="110" spans="1:19" ht="15.75" thickBot="1" x14ac:dyDescent="0.3">
      <c r="A110" s="102"/>
      <c r="B110" s="102"/>
      <c r="C110" s="102"/>
      <c r="D110" s="102"/>
      <c r="E110" s="102"/>
      <c r="F110" s="102" t="s">
        <v>91</v>
      </c>
      <c r="G110" s="106">
        <v>1231</v>
      </c>
      <c r="H110" s="106">
        <v>1231</v>
      </c>
      <c r="I110" s="106">
        <v>1231</v>
      </c>
      <c r="J110" s="106">
        <v>1231</v>
      </c>
      <c r="K110" s="106">
        <v>1231</v>
      </c>
      <c r="L110" s="106">
        <v>1231</v>
      </c>
      <c r="M110" s="106">
        <v>1231</v>
      </c>
      <c r="N110" s="106">
        <v>1231</v>
      </c>
      <c r="O110" s="106">
        <v>1231</v>
      </c>
      <c r="P110" s="106">
        <v>1231</v>
      </c>
      <c r="Q110" s="106">
        <v>1231</v>
      </c>
      <c r="R110" s="106">
        <v>1230</v>
      </c>
      <c r="S110" s="106">
        <v>14771</v>
      </c>
    </row>
    <row r="111" spans="1:19" x14ac:dyDescent="0.25">
      <c r="A111" s="102"/>
      <c r="B111" s="102"/>
      <c r="C111" s="102"/>
      <c r="D111" s="102"/>
      <c r="E111" s="102" t="s">
        <v>92</v>
      </c>
      <c r="F111" s="102"/>
      <c r="G111" s="105">
        <v>1231</v>
      </c>
      <c r="H111" s="105">
        <v>1231</v>
      </c>
      <c r="I111" s="105">
        <v>1231</v>
      </c>
      <c r="J111" s="105">
        <v>1231</v>
      </c>
      <c r="K111" s="105">
        <v>1231</v>
      </c>
      <c r="L111" s="105">
        <v>1231</v>
      </c>
      <c r="M111" s="105">
        <v>1231</v>
      </c>
      <c r="N111" s="105">
        <v>1231</v>
      </c>
      <c r="O111" s="105">
        <v>1231</v>
      </c>
      <c r="P111" s="105">
        <v>1231</v>
      </c>
      <c r="Q111" s="105">
        <v>1231</v>
      </c>
      <c r="R111" s="105">
        <v>1230</v>
      </c>
      <c r="S111" s="105">
        <v>14771</v>
      </c>
    </row>
    <row r="112" spans="1:19" x14ac:dyDescent="0.25">
      <c r="A112" s="102"/>
      <c r="B112" s="102"/>
      <c r="C112" s="102"/>
      <c r="D112" s="102"/>
      <c r="E112" s="102" t="s">
        <v>432</v>
      </c>
      <c r="F112" s="102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</row>
    <row r="113" spans="1:19" x14ac:dyDescent="0.25">
      <c r="A113" s="102"/>
      <c r="B113" s="102"/>
      <c r="C113" s="102"/>
      <c r="D113" s="102"/>
      <c r="E113" s="102"/>
      <c r="F113" s="102" t="s">
        <v>433</v>
      </c>
      <c r="G113" s="105">
        <v>50</v>
      </c>
      <c r="H113" s="105">
        <v>50</v>
      </c>
      <c r="I113" s="105">
        <v>50</v>
      </c>
      <c r="J113" s="105">
        <v>50</v>
      </c>
      <c r="K113" s="105">
        <v>50</v>
      </c>
      <c r="L113" s="105">
        <v>50</v>
      </c>
      <c r="M113" s="105">
        <v>50</v>
      </c>
      <c r="N113" s="105">
        <v>51</v>
      </c>
      <c r="O113" s="105">
        <v>51</v>
      </c>
      <c r="P113" s="105">
        <v>51</v>
      </c>
      <c r="Q113" s="105">
        <v>51</v>
      </c>
      <c r="R113" s="105">
        <v>51</v>
      </c>
      <c r="S113" s="105">
        <v>605</v>
      </c>
    </row>
    <row r="114" spans="1:19" x14ac:dyDescent="0.25">
      <c r="A114" s="102"/>
      <c r="B114" s="102"/>
      <c r="C114" s="102"/>
      <c r="D114" s="102"/>
      <c r="E114" s="102"/>
      <c r="F114" s="102" t="s">
        <v>434</v>
      </c>
      <c r="G114" s="105">
        <v>748</v>
      </c>
      <c r="H114" s="105">
        <v>748</v>
      </c>
      <c r="I114" s="105">
        <v>748</v>
      </c>
      <c r="J114" s="105">
        <v>748</v>
      </c>
      <c r="K114" s="105">
        <v>748</v>
      </c>
      <c r="L114" s="105">
        <v>748</v>
      </c>
      <c r="M114" s="105">
        <v>747</v>
      </c>
      <c r="N114" s="105">
        <v>747</v>
      </c>
      <c r="O114" s="105">
        <v>747</v>
      </c>
      <c r="P114" s="105">
        <v>747</v>
      </c>
      <c r="Q114" s="105">
        <v>747</v>
      </c>
      <c r="R114" s="105">
        <v>747</v>
      </c>
      <c r="S114" s="105">
        <v>8970</v>
      </c>
    </row>
    <row r="115" spans="1:19" x14ac:dyDescent="0.25">
      <c r="A115" s="102"/>
      <c r="B115" s="102"/>
      <c r="C115" s="102"/>
      <c r="D115" s="102"/>
      <c r="E115" s="102"/>
      <c r="F115" s="102" t="s">
        <v>435</v>
      </c>
      <c r="G115" s="105">
        <v>388</v>
      </c>
      <c r="H115" s="105">
        <v>388</v>
      </c>
      <c r="I115" s="105">
        <v>388</v>
      </c>
      <c r="J115" s="105">
        <v>388</v>
      </c>
      <c r="K115" s="105">
        <v>388</v>
      </c>
      <c r="L115" s="105">
        <v>388</v>
      </c>
      <c r="M115" s="105">
        <v>387</v>
      </c>
      <c r="N115" s="105">
        <v>387</v>
      </c>
      <c r="O115" s="105">
        <v>387</v>
      </c>
      <c r="P115" s="105">
        <v>387</v>
      </c>
      <c r="Q115" s="105">
        <v>387</v>
      </c>
      <c r="R115" s="105">
        <v>387</v>
      </c>
      <c r="S115" s="105">
        <v>4650</v>
      </c>
    </row>
    <row r="116" spans="1:19" x14ac:dyDescent="0.25">
      <c r="A116" s="102"/>
      <c r="B116" s="102"/>
      <c r="C116" s="102"/>
      <c r="D116" s="102"/>
      <c r="E116" s="102"/>
      <c r="F116" s="102" t="s">
        <v>436</v>
      </c>
      <c r="G116" s="105">
        <v>194</v>
      </c>
      <c r="H116" s="105">
        <v>194</v>
      </c>
      <c r="I116" s="105">
        <v>194</v>
      </c>
      <c r="J116" s="105">
        <v>194</v>
      </c>
      <c r="K116" s="105">
        <v>194</v>
      </c>
      <c r="L116" s="105">
        <v>194</v>
      </c>
      <c r="M116" s="105">
        <v>194</v>
      </c>
      <c r="N116" s="105">
        <v>194</v>
      </c>
      <c r="O116" s="105">
        <v>194</v>
      </c>
      <c r="P116" s="105">
        <v>193</v>
      </c>
      <c r="Q116" s="105">
        <v>193</v>
      </c>
      <c r="R116" s="105">
        <v>193</v>
      </c>
      <c r="S116" s="105">
        <v>2325</v>
      </c>
    </row>
    <row r="117" spans="1:19" ht="15.75" thickBot="1" x14ac:dyDescent="0.3">
      <c r="A117" s="102"/>
      <c r="B117" s="102"/>
      <c r="C117" s="102"/>
      <c r="D117" s="102"/>
      <c r="E117" s="102"/>
      <c r="F117" s="102" t="s">
        <v>437</v>
      </c>
      <c r="G117" s="106">
        <v>3875</v>
      </c>
      <c r="H117" s="106">
        <v>3875</v>
      </c>
      <c r="I117" s="106">
        <v>3875</v>
      </c>
      <c r="J117" s="106">
        <v>3875</v>
      </c>
      <c r="K117" s="106">
        <v>3875</v>
      </c>
      <c r="L117" s="106">
        <v>3875</v>
      </c>
      <c r="M117" s="106">
        <v>3875</v>
      </c>
      <c r="N117" s="106">
        <v>3875</v>
      </c>
      <c r="O117" s="106">
        <v>3875</v>
      </c>
      <c r="P117" s="106">
        <v>3875</v>
      </c>
      <c r="Q117" s="106">
        <v>3875</v>
      </c>
      <c r="R117" s="106">
        <v>3875</v>
      </c>
      <c r="S117" s="106">
        <v>46500</v>
      </c>
    </row>
    <row r="118" spans="1:19" x14ac:dyDescent="0.25">
      <c r="A118" s="102"/>
      <c r="B118" s="102"/>
      <c r="C118" s="102"/>
      <c r="D118" s="102"/>
      <c r="E118" s="102" t="s">
        <v>438</v>
      </c>
      <c r="F118" s="102"/>
      <c r="G118" s="105">
        <v>5255</v>
      </c>
      <c r="H118" s="105">
        <v>5255</v>
      </c>
      <c r="I118" s="105">
        <v>5255</v>
      </c>
      <c r="J118" s="105">
        <v>5255</v>
      </c>
      <c r="K118" s="105">
        <v>5255</v>
      </c>
      <c r="L118" s="105">
        <v>5255</v>
      </c>
      <c r="M118" s="105">
        <v>5253</v>
      </c>
      <c r="N118" s="105">
        <v>5254</v>
      </c>
      <c r="O118" s="105">
        <v>5254</v>
      </c>
      <c r="P118" s="105">
        <v>5253</v>
      </c>
      <c r="Q118" s="105">
        <v>5253</v>
      </c>
      <c r="R118" s="105">
        <v>5253</v>
      </c>
      <c r="S118" s="105">
        <v>63050</v>
      </c>
    </row>
    <row r="119" spans="1:19" x14ac:dyDescent="0.25">
      <c r="A119" s="102"/>
      <c r="B119" s="102"/>
      <c r="C119" s="102"/>
      <c r="D119" s="102"/>
      <c r="E119" s="102" t="s">
        <v>402</v>
      </c>
      <c r="F119" s="102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</row>
    <row r="120" spans="1:19" ht="15.75" thickBot="1" x14ac:dyDescent="0.3">
      <c r="A120" s="102"/>
      <c r="B120" s="102"/>
      <c r="C120" s="102"/>
      <c r="D120" s="102"/>
      <c r="E120" s="102"/>
      <c r="F120" s="102" t="s">
        <v>402</v>
      </c>
      <c r="G120" s="107">
        <v>205</v>
      </c>
      <c r="H120" s="107">
        <v>205</v>
      </c>
      <c r="I120" s="107">
        <v>205</v>
      </c>
      <c r="J120" s="107">
        <v>205</v>
      </c>
      <c r="K120" s="107">
        <v>205</v>
      </c>
      <c r="L120" s="107">
        <v>205</v>
      </c>
      <c r="M120" s="107">
        <v>205</v>
      </c>
      <c r="N120" s="107">
        <v>205</v>
      </c>
      <c r="O120" s="107">
        <v>205</v>
      </c>
      <c r="P120" s="107">
        <v>205</v>
      </c>
      <c r="Q120" s="107">
        <v>205</v>
      </c>
      <c r="R120" s="107">
        <v>205</v>
      </c>
      <c r="S120" s="107">
        <v>2460</v>
      </c>
    </row>
    <row r="121" spans="1:19" ht="15.75" thickBot="1" x14ac:dyDescent="0.3">
      <c r="A121" s="102"/>
      <c r="B121" s="102"/>
      <c r="C121" s="102"/>
      <c r="D121" s="102"/>
      <c r="E121" s="102" t="s">
        <v>403</v>
      </c>
      <c r="F121" s="102"/>
      <c r="G121" s="108">
        <v>205</v>
      </c>
      <c r="H121" s="108">
        <v>205</v>
      </c>
      <c r="I121" s="108">
        <v>205</v>
      </c>
      <c r="J121" s="108">
        <v>205</v>
      </c>
      <c r="K121" s="108">
        <v>205</v>
      </c>
      <c r="L121" s="108">
        <v>205</v>
      </c>
      <c r="M121" s="108">
        <v>205</v>
      </c>
      <c r="N121" s="108">
        <v>205</v>
      </c>
      <c r="O121" s="108">
        <v>205</v>
      </c>
      <c r="P121" s="108">
        <v>205</v>
      </c>
      <c r="Q121" s="108">
        <v>205</v>
      </c>
      <c r="R121" s="108">
        <v>205</v>
      </c>
      <c r="S121" s="108">
        <v>2460</v>
      </c>
    </row>
    <row r="122" spans="1:19" x14ac:dyDescent="0.25">
      <c r="A122" s="102"/>
      <c r="B122" s="102"/>
      <c r="C122" s="102"/>
      <c r="D122" s="102" t="s">
        <v>100</v>
      </c>
      <c r="E122" s="102"/>
      <c r="F122" s="102"/>
      <c r="G122" s="105">
        <v>18442</v>
      </c>
      <c r="H122" s="105">
        <v>18442</v>
      </c>
      <c r="I122" s="105">
        <v>18442</v>
      </c>
      <c r="J122" s="105">
        <v>18442</v>
      </c>
      <c r="K122" s="105">
        <v>18441</v>
      </c>
      <c r="L122" s="105">
        <v>18441</v>
      </c>
      <c r="M122" s="105">
        <v>18439</v>
      </c>
      <c r="N122" s="105">
        <v>18440</v>
      </c>
      <c r="O122" s="105">
        <v>18440</v>
      </c>
      <c r="P122" s="105">
        <v>18438</v>
      </c>
      <c r="Q122" s="105">
        <v>18439</v>
      </c>
      <c r="R122" s="105">
        <v>18438</v>
      </c>
      <c r="S122" s="105">
        <v>221284</v>
      </c>
    </row>
    <row r="123" spans="1:19" x14ac:dyDescent="0.25">
      <c r="A123" s="102"/>
      <c r="B123" s="102"/>
      <c r="C123" s="102"/>
      <c r="D123" s="102" t="s">
        <v>101</v>
      </c>
      <c r="E123" s="102"/>
      <c r="F123" s="102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</row>
    <row r="124" spans="1:19" x14ac:dyDescent="0.25">
      <c r="A124" s="102"/>
      <c r="B124" s="102"/>
      <c r="C124" s="102"/>
      <c r="D124" s="102"/>
      <c r="E124" s="102" t="s">
        <v>229</v>
      </c>
      <c r="F124" s="102"/>
      <c r="G124" s="105">
        <v>38</v>
      </c>
      <c r="H124" s="105">
        <v>38</v>
      </c>
      <c r="I124" s="105">
        <v>37</v>
      </c>
      <c r="J124" s="105">
        <v>38</v>
      </c>
      <c r="K124" s="105">
        <v>38</v>
      </c>
      <c r="L124" s="105">
        <v>37</v>
      </c>
      <c r="M124" s="105">
        <v>38</v>
      </c>
      <c r="N124" s="105">
        <v>38</v>
      </c>
      <c r="O124" s="105">
        <v>37</v>
      </c>
      <c r="P124" s="105">
        <v>38</v>
      </c>
      <c r="Q124" s="105">
        <v>38</v>
      </c>
      <c r="R124" s="105">
        <v>37</v>
      </c>
      <c r="S124" s="105">
        <v>452</v>
      </c>
    </row>
    <row r="125" spans="1:19" x14ac:dyDescent="0.25">
      <c r="A125" s="102"/>
      <c r="B125" s="102"/>
      <c r="C125" s="102"/>
      <c r="D125" s="102"/>
      <c r="E125" s="102" t="s">
        <v>102</v>
      </c>
      <c r="F125" s="102"/>
      <c r="G125" s="105">
        <v>959</v>
      </c>
      <c r="H125" s="105">
        <v>959</v>
      </c>
      <c r="I125" s="105">
        <v>959</v>
      </c>
      <c r="J125" s="105">
        <v>959</v>
      </c>
      <c r="K125" s="105">
        <v>959</v>
      </c>
      <c r="L125" s="105">
        <v>959</v>
      </c>
      <c r="M125" s="105">
        <v>959</v>
      </c>
      <c r="N125" s="105">
        <v>960</v>
      </c>
      <c r="O125" s="105">
        <v>960</v>
      </c>
      <c r="P125" s="105">
        <v>960</v>
      </c>
      <c r="Q125" s="105">
        <v>960</v>
      </c>
      <c r="R125" s="105">
        <v>960</v>
      </c>
      <c r="S125" s="105">
        <v>11513</v>
      </c>
    </row>
    <row r="126" spans="1:19" x14ac:dyDescent="0.25">
      <c r="A126" s="102"/>
      <c r="B126" s="102"/>
      <c r="C126" s="102"/>
      <c r="D126" s="102"/>
      <c r="E126" s="102" t="s">
        <v>103</v>
      </c>
      <c r="F126" s="102"/>
      <c r="G126" s="105">
        <v>1353</v>
      </c>
      <c r="H126" s="105">
        <v>1353</v>
      </c>
      <c r="I126" s="105">
        <v>1353</v>
      </c>
      <c r="J126" s="105">
        <v>1353</v>
      </c>
      <c r="K126" s="105">
        <v>1353</v>
      </c>
      <c r="L126" s="105">
        <v>1353</v>
      </c>
      <c r="M126" s="105">
        <v>1353</v>
      </c>
      <c r="N126" s="105">
        <v>1353</v>
      </c>
      <c r="O126" s="105">
        <v>1353</v>
      </c>
      <c r="P126" s="105">
        <v>1353</v>
      </c>
      <c r="Q126" s="105">
        <v>1353</v>
      </c>
      <c r="R126" s="105">
        <v>1354</v>
      </c>
      <c r="S126" s="105">
        <v>16237</v>
      </c>
    </row>
    <row r="127" spans="1:19" ht="15.75" thickBot="1" x14ac:dyDescent="0.3">
      <c r="A127" s="102"/>
      <c r="B127" s="102"/>
      <c r="C127" s="102"/>
      <c r="D127" s="102"/>
      <c r="E127" s="102" t="s">
        <v>104</v>
      </c>
      <c r="F127" s="102"/>
      <c r="G127" s="106">
        <v>254</v>
      </c>
      <c r="H127" s="106">
        <v>254</v>
      </c>
      <c r="I127" s="106">
        <v>254</v>
      </c>
      <c r="J127" s="106">
        <v>254</v>
      </c>
      <c r="K127" s="106">
        <v>254</v>
      </c>
      <c r="L127" s="106">
        <v>254</v>
      </c>
      <c r="M127" s="106">
        <v>254</v>
      </c>
      <c r="N127" s="106">
        <v>254</v>
      </c>
      <c r="O127" s="106">
        <v>255</v>
      </c>
      <c r="P127" s="106">
        <v>255</v>
      </c>
      <c r="Q127" s="106">
        <v>255</v>
      </c>
      <c r="R127" s="106">
        <v>255</v>
      </c>
      <c r="S127" s="106">
        <v>3052</v>
      </c>
    </row>
    <row r="128" spans="1:19" x14ac:dyDescent="0.25">
      <c r="A128" s="102"/>
      <c r="B128" s="102"/>
      <c r="C128" s="102"/>
      <c r="D128" s="102" t="s">
        <v>105</v>
      </c>
      <c r="E128" s="102"/>
      <c r="F128" s="102"/>
      <c r="G128" s="105">
        <v>2604</v>
      </c>
      <c r="H128" s="105">
        <v>2604</v>
      </c>
      <c r="I128" s="105">
        <v>2603</v>
      </c>
      <c r="J128" s="105">
        <v>2604</v>
      </c>
      <c r="K128" s="105">
        <v>2604</v>
      </c>
      <c r="L128" s="105">
        <v>2603</v>
      </c>
      <c r="M128" s="105">
        <v>2604</v>
      </c>
      <c r="N128" s="105">
        <v>2605</v>
      </c>
      <c r="O128" s="105">
        <v>2605</v>
      </c>
      <c r="P128" s="105">
        <v>2606</v>
      </c>
      <c r="Q128" s="105">
        <v>2606</v>
      </c>
      <c r="R128" s="105">
        <v>2606</v>
      </c>
      <c r="S128" s="105">
        <v>31254</v>
      </c>
    </row>
    <row r="129" spans="1:19" x14ac:dyDescent="0.25">
      <c r="A129" s="102"/>
      <c r="B129" s="102"/>
      <c r="C129" s="102"/>
      <c r="D129" s="102" t="s">
        <v>106</v>
      </c>
      <c r="E129" s="102"/>
      <c r="F129" s="102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</row>
    <row r="130" spans="1:19" x14ac:dyDescent="0.25">
      <c r="A130" s="102"/>
      <c r="B130" s="102"/>
      <c r="C130" s="102"/>
      <c r="D130" s="102"/>
      <c r="E130" s="102" t="s">
        <v>222</v>
      </c>
      <c r="F130" s="102"/>
      <c r="G130" s="105">
        <v>663</v>
      </c>
      <c r="H130" s="105">
        <v>663</v>
      </c>
      <c r="I130" s="105">
        <v>663</v>
      </c>
      <c r="J130" s="105">
        <v>663</v>
      </c>
      <c r="K130" s="105">
        <v>663</v>
      </c>
      <c r="L130" s="105">
        <v>663</v>
      </c>
      <c r="M130" s="105">
        <v>663</v>
      </c>
      <c r="N130" s="105">
        <v>663</v>
      </c>
      <c r="O130" s="105">
        <v>663</v>
      </c>
      <c r="P130" s="105">
        <v>663</v>
      </c>
      <c r="Q130" s="105">
        <v>663</v>
      </c>
      <c r="R130" s="105">
        <v>663</v>
      </c>
      <c r="S130" s="105">
        <v>7956</v>
      </c>
    </row>
    <row r="131" spans="1:19" x14ac:dyDescent="0.25">
      <c r="A131" s="102"/>
      <c r="B131" s="102"/>
      <c r="C131" s="102"/>
      <c r="D131" s="102"/>
      <c r="E131" s="102" t="s">
        <v>107</v>
      </c>
      <c r="F131" s="102"/>
      <c r="G131" s="105">
        <v>33</v>
      </c>
      <c r="H131" s="105">
        <v>33</v>
      </c>
      <c r="I131" s="105">
        <v>33</v>
      </c>
      <c r="J131" s="105">
        <v>33</v>
      </c>
      <c r="K131" s="105">
        <v>33</v>
      </c>
      <c r="L131" s="105">
        <v>33</v>
      </c>
      <c r="M131" s="105">
        <v>33</v>
      </c>
      <c r="N131" s="105">
        <v>32</v>
      </c>
      <c r="O131" s="105">
        <v>32</v>
      </c>
      <c r="P131" s="105">
        <v>32</v>
      </c>
      <c r="Q131" s="105">
        <v>32</v>
      </c>
      <c r="R131" s="105">
        <v>32</v>
      </c>
      <c r="S131" s="105">
        <v>391</v>
      </c>
    </row>
    <row r="132" spans="1:19" x14ac:dyDescent="0.25">
      <c r="A132" s="102"/>
      <c r="B132" s="102"/>
      <c r="C132" s="102"/>
      <c r="D132" s="102"/>
      <c r="E132" s="102" t="s">
        <v>242</v>
      </c>
      <c r="F132" s="102"/>
      <c r="G132" s="105">
        <v>10</v>
      </c>
      <c r="H132" s="105">
        <v>10</v>
      </c>
      <c r="I132" s="105">
        <v>10</v>
      </c>
      <c r="J132" s="105">
        <v>10</v>
      </c>
      <c r="K132" s="105">
        <v>10</v>
      </c>
      <c r="L132" s="105">
        <v>10</v>
      </c>
      <c r="M132" s="105">
        <v>10</v>
      </c>
      <c r="N132" s="105">
        <v>10</v>
      </c>
      <c r="O132" s="105">
        <v>10</v>
      </c>
      <c r="P132" s="105">
        <v>10</v>
      </c>
      <c r="Q132" s="105">
        <v>11</v>
      </c>
      <c r="R132" s="105">
        <v>11</v>
      </c>
      <c r="S132" s="105">
        <v>122</v>
      </c>
    </row>
    <row r="133" spans="1:19" x14ac:dyDescent="0.25">
      <c r="A133" s="102"/>
      <c r="B133" s="102"/>
      <c r="C133" s="102"/>
      <c r="D133" s="102"/>
      <c r="E133" s="102" t="s">
        <v>109</v>
      </c>
      <c r="F133" s="102"/>
      <c r="G133" s="105">
        <v>765</v>
      </c>
      <c r="H133" s="105">
        <v>765</v>
      </c>
      <c r="I133" s="105">
        <v>765</v>
      </c>
      <c r="J133" s="105">
        <v>765</v>
      </c>
      <c r="K133" s="105">
        <v>765</v>
      </c>
      <c r="L133" s="105">
        <v>765</v>
      </c>
      <c r="M133" s="105">
        <v>765</v>
      </c>
      <c r="N133" s="105">
        <v>765</v>
      </c>
      <c r="O133" s="105">
        <v>765</v>
      </c>
      <c r="P133" s="105">
        <v>765</v>
      </c>
      <c r="Q133" s="105">
        <v>765</v>
      </c>
      <c r="R133" s="105">
        <v>765</v>
      </c>
      <c r="S133" s="105">
        <v>9180</v>
      </c>
    </row>
    <row r="134" spans="1:19" x14ac:dyDescent="0.25">
      <c r="A134" s="102"/>
      <c r="B134" s="102"/>
      <c r="C134" s="102"/>
      <c r="D134" s="102"/>
      <c r="E134" s="102" t="s">
        <v>361</v>
      </c>
      <c r="F134" s="102"/>
      <c r="G134" s="105">
        <v>119</v>
      </c>
      <c r="H134" s="105">
        <v>119</v>
      </c>
      <c r="I134" s="105">
        <v>119</v>
      </c>
      <c r="J134" s="105">
        <v>119</v>
      </c>
      <c r="K134" s="105">
        <v>119</v>
      </c>
      <c r="L134" s="105">
        <v>119</v>
      </c>
      <c r="M134" s="105">
        <v>119</v>
      </c>
      <c r="N134" s="105">
        <v>119</v>
      </c>
      <c r="O134" s="105">
        <v>119</v>
      </c>
      <c r="P134" s="105">
        <v>119</v>
      </c>
      <c r="Q134" s="105">
        <v>119</v>
      </c>
      <c r="R134" s="105">
        <v>119</v>
      </c>
      <c r="S134" s="105">
        <v>1428</v>
      </c>
    </row>
    <row r="135" spans="1:19" x14ac:dyDescent="0.25">
      <c r="A135" s="102"/>
      <c r="B135" s="102"/>
      <c r="C135" s="102"/>
      <c r="D135" s="102"/>
      <c r="E135" s="102" t="s">
        <v>362</v>
      </c>
      <c r="F135" s="102"/>
      <c r="G135" s="105">
        <v>17</v>
      </c>
      <c r="H135" s="105">
        <v>17</v>
      </c>
      <c r="I135" s="105">
        <v>17</v>
      </c>
      <c r="J135" s="105">
        <v>17</v>
      </c>
      <c r="K135" s="105">
        <v>17</v>
      </c>
      <c r="L135" s="105">
        <v>17</v>
      </c>
      <c r="M135" s="105">
        <v>17</v>
      </c>
      <c r="N135" s="105">
        <v>17</v>
      </c>
      <c r="O135" s="105">
        <v>17</v>
      </c>
      <c r="P135" s="105">
        <v>17</v>
      </c>
      <c r="Q135" s="105">
        <v>17</v>
      </c>
      <c r="R135" s="105">
        <v>17</v>
      </c>
      <c r="S135" s="105">
        <v>204</v>
      </c>
    </row>
    <row r="136" spans="1:19" x14ac:dyDescent="0.25">
      <c r="A136" s="102"/>
      <c r="B136" s="102"/>
      <c r="C136" s="102"/>
      <c r="D136" s="102"/>
      <c r="E136" s="102" t="s">
        <v>112</v>
      </c>
      <c r="F136" s="102"/>
      <c r="G136" s="105">
        <v>156</v>
      </c>
      <c r="H136" s="105">
        <v>156</v>
      </c>
      <c r="I136" s="105">
        <v>156</v>
      </c>
      <c r="J136" s="105">
        <v>156</v>
      </c>
      <c r="K136" s="105">
        <v>156</v>
      </c>
      <c r="L136" s="105">
        <v>156</v>
      </c>
      <c r="M136" s="105">
        <v>156</v>
      </c>
      <c r="N136" s="105">
        <v>156</v>
      </c>
      <c r="O136" s="105">
        <v>156</v>
      </c>
      <c r="P136" s="105">
        <v>157</v>
      </c>
      <c r="Q136" s="105">
        <v>157</v>
      </c>
      <c r="R136" s="105">
        <v>157</v>
      </c>
      <c r="S136" s="105">
        <v>1875</v>
      </c>
    </row>
    <row r="137" spans="1:19" x14ac:dyDescent="0.25">
      <c r="A137" s="102"/>
      <c r="B137" s="102"/>
      <c r="C137" s="102"/>
      <c r="D137" s="102"/>
      <c r="E137" s="102" t="s">
        <v>363</v>
      </c>
      <c r="F137" s="102"/>
      <c r="G137" s="105">
        <v>119</v>
      </c>
      <c r="H137" s="105">
        <v>119</v>
      </c>
      <c r="I137" s="105">
        <v>119</v>
      </c>
      <c r="J137" s="105">
        <v>119</v>
      </c>
      <c r="K137" s="105">
        <v>119</v>
      </c>
      <c r="L137" s="105">
        <v>119</v>
      </c>
      <c r="M137" s="105">
        <v>119</v>
      </c>
      <c r="N137" s="105">
        <v>119</v>
      </c>
      <c r="O137" s="105">
        <v>119</v>
      </c>
      <c r="P137" s="105">
        <v>119</v>
      </c>
      <c r="Q137" s="105">
        <v>119</v>
      </c>
      <c r="R137" s="105">
        <v>119</v>
      </c>
      <c r="S137" s="105">
        <v>1428</v>
      </c>
    </row>
    <row r="138" spans="1:19" x14ac:dyDescent="0.25">
      <c r="A138" s="102"/>
      <c r="B138" s="102"/>
      <c r="C138" s="102"/>
      <c r="D138" s="102"/>
      <c r="E138" s="102" t="s">
        <v>113</v>
      </c>
      <c r="F138" s="102"/>
      <c r="G138" s="105">
        <v>34</v>
      </c>
      <c r="H138" s="105">
        <v>34</v>
      </c>
      <c r="I138" s="105">
        <v>34</v>
      </c>
      <c r="J138" s="105">
        <v>34</v>
      </c>
      <c r="K138" s="105">
        <v>34</v>
      </c>
      <c r="L138" s="105">
        <v>34</v>
      </c>
      <c r="M138" s="105">
        <v>34</v>
      </c>
      <c r="N138" s="105">
        <v>34</v>
      </c>
      <c r="O138" s="105">
        <v>34</v>
      </c>
      <c r="P138" s="105">
        <v>34</v>
      </c>
      <c r="Q138" s="105">
        <v>34</v>
      </c>
      <c r="R138" s="105">
        <v>34</v>
      </c>
      <c r="S138" s="105">
        <v>408</v>
      </c>
    </row>
    <row r="139" spans="1:19" x14ac:dyDescent="0.25">
      <c r="A139" s="102"/>
      <c r="B139" s="102"/>
      <c r="C139" s="102"/>
      <c r="D139" s="102"/>
      <c r="E139" s="102" t="s">
        <v>114</v>
      </c>
      <c r="F139" s="102"/>
      <c r="G139" s="105">
        <v>0</v>
      </c>
      <c r="H139" s="105">
        <v>0</v>
      </c>
      <c r="I139" s="105">
        <v>0</v>
      </c>
      <c r="J139" s="105">
        <v>0</v>
      </c>
      <c r="K139" s="105">
        <v>0</v>
      </c>
      <c r="L139" s="105">
        <v>0</v>
      </c>
      <c r="M139" s="105">
        <v>0</v>
      </c>
      <c r="N139" s="105">
        <v>0</v>
      </c>
      <c r="O139" s="105">
        <v>0</v>
      </c>
      <c r="P139" s="105">
        <v>0</v>
      </c>
      <c r="Q139" s="105">
        <v>0</v>
      </c>
      <c r="R139" s="105">
        <v>0</v>
      </c>
      <c r="S139" s="105">
        <v>0</v>
      </c>
    </row>
    <row r="140" spans="1:19" ht="15.75" thickBot="1" x14ac:dyDescent="0.3">
      <c r="A140" s="102"/>
      <c r="B140" s="102"/>
      <c r="C140" s="102"/>
      <c r="D140" s="102"/>
      <c r="E140" s="102" t="s">
        <v>115</v>
      </c>
      <c r="F140" s="102"/>
      <c r="G140" s="106">
        <v>162</v>
      </c>
      <c r="H140" s="106">
        <v>162</v>
      </c>
      <c r="I140" s="106">
        <v>162</v>
      </c>
      <c r="J140" s="106">
        <v>162</v>
      </c>
      <c r="K140" s="106">
        <v>162</v>
      </c>
      <c r="L140" s="106">
        <v>162</v>
      </c>
      <c r="M140" s="106">
        <v>161</v>
      </c>
      <c r="N140" s="106">
        <v>161</v>
      </c>
      <c r="O140" s="106">
        <v>161</v>
      </c>
      <c r="P140" s="106">
        <v>161</v>
      </c>
      <c r="Q140" s="106">
        <v>161</v>
      </c>
      <c r="R140" s="106">
        <v>161</v>
      </c>
      <c r="S140" s="106">
        <v>1938</v>
      </c>
    </row>
    <row r="141" spans="1:19" x14ac:dyDescent="0.25">
      <c r="A141" s="102"/>
      <c r="B141" s="102"/>
      <c r="C141" s="102"/>
      <c r="D141" s="102" t="s">
        <v>117</v>
      </c>
      <c r="E141" s="102"/>
      <c r="F141" s="102"/>
      <c r="G141" s="105">
        <v>2078</v>
      </c>
      <c r="H141" s="105">
        <v>2078</v>
      </c>
      <c r="I141" s="105">
        <v>2078</v>
      </c>
      <c r="J141" s="105">
        <v>2078</v>
      </c>
      <c r="K141" s="105">
        <v>2078</v>
      </c>
      <c r="L141" s="105">
        <v>2078</v>
      </c>
      <c r="M141" s="105">
        <v>2077</v>
      </c>
      <c r="N141" s="105">
        <v>2076</v>
      </c>
      <c r="O141" s="105">
        <v>2076</v>
      </c>
      <c r="P141" s="105">
        <v>2077</v>
      </c>
      <c r="Q141" s="105">
        <v>2078</v>
      </c>
      <c r="R141" s="105">
        <v>2078</v>
      </c>
      <c r="S141" s="105">
        <v>24930</v>
      </c>
    </row>
    <row r="142" spans="1:19" x14ac:dyDescent="0.25">
      <c r="A142" s="102"/>
      <c r="B142" s="102"/>
      <c r="C142" s="102"/>
      <c r="D142" s="102" t="s">
        <v>118</v>
      </c>
      <c r="E142" s="102"/>
      <c r="F142" s="102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</row>
    <row r="143" spans="1:19" x14ac:dyDescent="0.25">
      <c r="A143" s="102"/>
      <c r="B143" s="102"/>
      <c r="C143" s="102"/>
      <c r="D143" s="102"/>
      <c r="E143" s="102" t="s">
        <v>119</v>
      </c>
      <c r="F143" s="102"/>
      <c r="G143" s="105">
        <v>175</v>
      </c>
      <c r="H143" s="105">
        <v>175</v>
      </c>
      <c r="I143" s="105">
        <v>175</v>
      </c>
      <c r="J143" s="105">
        <v>175</v>
      </c>
      <c r="K143" s="105">
        <v>175</v>
      </c>
      <c r="L143" s="105">
        <v>175</v>
      </c>
      <c r="M143" s="105">
        <v>175</v>
      </c>
      <c r="N143" s="105">
        <v>175</v>
      </c>
      <c r="O143" s="105">
        <v>175</v>
      </c>
      <c r="P143" s="105">
        <v>175</v>
      </c>
      <c r="Q143" s="105">
        <v>175</v>
      </c>
      <c r="R143" s="105">
        <v>175</v>
      </c>
      <c r="S143" s="105">
        <v>2100</v>
      </c>
    </row>
    <row r="144" spans="1:19" x14ac:dyDescent="0.25">
      <c r="A144" s="102"/>
      <c r="B144" s="102"/>
      <c r="C144" s="102"/>
      <c r="D144" s="102"/>
      <c r="E144" s="102" t="s">
        <v>120</v>
      </c>
      <c r="F144" s="102"/>
      <c r="G144" s="105">
        <v>917</v>
      </c>
      <c r="H144" s="105">
        <v>917</v>
      </c>
      <c r="I144" s="105">
        <v>917</v>
      </c>
      <c r="J144" s="105">
        <v>917</v>
      </c>
      <c r="K144" s="105">
        <v>917</v>
      </c>
      <c r="L144" s="105">
        <v>917</v>
      </c>
      <c r="M144" s="105">
        <v>917</v>
      </c>
      <c r="N144" s="105">
        <v>917</v>
      </c>
      <c r="O144" s="105">
        <v>916</v>
      </c>
      <c r="P144" s="105">
        <v>916</v>
      </c>
      <c r="Q144" s="105">
        <v>916</v>
      </c>
      <c r="R144" s="105">
        <v>916</v>
      </c>
      <c r="S144" s="105">
        <v>11000</v>
      </c>
    </row>
    <row r="145" spans="1:19" x14ac:dyDescent="0.25">
      <c r="A145" s="102"/>
      <c r="B145" s="102"/>
      <c r="C145" s="102"/>
      <c r="D145" s="102"/>
      <c r="E145" s="102" t="s">
        <v>121</v>
      </c>
      <c r="F145" s="102"/>
      <c r="G145" s="105">
        <v>649</v>
      </c>
      <c r="H145" s="105">
        <v>649</v>
      </c>
      <c r="I145" s="105">
        <v>649</v>
      </c>
      <c r="J145" s="105">
        <v>649</v>
      </c>
      <c r="K145" s="105">
        <v>649</v>
      </c>
      <c r="L145" s="105">
        <v>649</v>
      </c>
      <c r="M145" s="105">
        <v>649</v>
      </c>
      <c r="N145" s="105">
        <v>649</v>
      </c>
      <c r="O145" s="105">
        <v>649</v>
      </c>
      <c r="P145" s="105">
        <v>649</v>
      </c>
      <c r="Q145" s="105">
        <v>649</v>
      </c>
      <c r="R145" s="105">
        <v>649</v>
      </c>
      <c r="S145" s="105">
        <v>7788</v>
      </c>
    </row>
    <row r="146" spans="1:19" x14ac:dyDescent="0.25">
      <c r="A146" s="102"/>
      <c r="B146" s="102"/>
      <c r="C146" s="102"/>
      <c r="D146" s="102"/>
      <c r="E146" s="102" t="s">
        <v>122</v>
      </c>
      <c r="F146" s="102"/>
      <c r="G146" s="105">
        <v>173</v>
      </c>
      <c r="H146" s="105">
        <v>173</v>
      </c>
      <c r="I146" s="105">
        <v>173</v>
      </c>
      <c r="J146" s="105">
        <v>173</v>
      </c>
      <c r="K146" s="105">
        <v>173</v>
      </c>
      <c r="L146" s="105">
        <v>173</v>
      </c>
      <c r="M146" s="105">
        <v>173</v>
      </c>
      <c r="N146" s="105">
        <v>173</v>
      </c>
      <c r="O146" s="105">
        <v>173</v>
      </c>
      <c r="P146" s="105">
        <v>173</v>
      </c>
      <c r="Q146" s="105">
        <v>172</v>
      </c>
      <c r="R146" s="105">
        <v>172</v>
      </c>
      <c r="S146" s="105">
        <v>2074</v>
      </c>
    </row>
    <row r="147" spans="1:19" ht="15.75" thickBot="1" x14ac:dyDescent="0.3">
      <c r="A147" s="102"/>
      <c r="B147" s="102"/>
      <c r="C147" s="102"/>
      <c r="D147" s="102"/>
      <c r="E147" s="102" t="s">
        <v>123</v>
      </c>
      <c r="F147" s="102"/>
      <c r="G147" s="106">
        <v>533</v>
      </c>
      <c r="H147" s="106">
        <v>533</v>
      </c>
      <c r="I147" s="106">
        <v>533</v>
      </c>
      <c r="J147" s="106">
        <v>533</v>
      </c>
      <c r="K147" s="106">
        <v>533</v>
      </c>
      <c r="L147" s="106">
        <v>533</v>
      </c>
      <c r="M147" s="106">
        <v>532</v>
      </c>
      <c r="N147" s="106">
        <v>532</v>
      </c>
      <c r="O147" s="106">
        <v>532</v>
      </c>
      <c r="P147" s="106">
        <v>532</v>
      </c>
      <c r="Q147" s="106">
        <v>532</v>
      </c>
      <c r="R147" s="106">
        <v>532</v>
      </c>
      <c r="S147" s="106">
        <v>6390</v>
      </c>
    </row>
    <row r="148" spans="1:19" x14ac:dyDescent="0.25">
      <c r="A148" s="102"/>
      <c r="B148" s="102"/>
      <c r="C148" s="102"/>
      <c r="D148" s="102" t="s">
        <v>124</v>
      </c>
      <c r="E148" s="102"/>
      <c r="F148" s="102"/>
      <c r="G148" s="105">
        <v>2447</v>
      </c>
      <c r="H148" s="105">
        <v>2447</v>
      </c>
      <c r="I148" s="105">
        <v>2447</v>
      </c>
      <c r="J148" s="105">
        <v>2447</v>
      </c>
      <c r="K148" s="105">
        <v>2447</v>
      </c>
      <c r="L148" s="105">
        <v>2447</v>
      </c>
      <c r="M148" s="105">
        <v>2446</v>
      </c>
      <c r="N148" s="105">
        <v>2446</v>
      </c>
      <c r="O148" s="105">
        <v>2445</v>
      </c>
      <c r="P148" s="105">
        <v>2445</v>
      </c>
      <c r="Q148" s="105">
        <v>2444</v>
      </c>
      <c r="R148" s="105">
        <v>2444</v>
      </c>
      <c r="S148" s="105">
        <v>29352</v>
      </c>
    </row>
    <row r="149" spans="1:19" x14ac:dyDescent="0.25">
      <c r="A149" s="102"/>
      <c r="B149" s="102"/>
      <c r="C149" s="102"/>
      <c r="D149" s="102" t="s">
        <v>125</v>
      </c>
      <c r="E149" s="102"/>
      <c r="F149" s="102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</row>
    <row r="150" spans="1:19" x14ac:dyDescent="0.25">
      <c r="A150" s="102"/>
      <c r="B150" s="102"/>
      <c r="C150" s="102"/>
      <c r="D150" s="102"/>
      <c r="E150" s="102" t="s">
        <v>364</v>
      </c>
      <c r="F150" s="102"/>
      <c r="G150" s="105">
        <v>866</v>
      </c>
      <c r="H150" s="105">
        <v>866</v>
      </c>
      <c r="I150" s="105">
        <v>866</v>
      </c>
      <c r="J150" s="105">
        <v>866</v>
      </c>
      <c r="K150" s="105">
        <v>866</v>
      </c>
      <c r="L150" s="105">
        <v>866</v>
      </c>
      <c r="M150" s="105">
        <v>867</v>
      </c>
      <c r="N150" s="105">
        <v>867</v>
      </c>
      <c r="O150" s="105">
        <v>867</v>
      </c>
      <c r="P150" s="105">
        <v>867</v>
      </c>
      <c r="Q150" s="105">
        <v>867</v>
      </c>
      <c r="R150" s="105">
        <v>867</v>
      </c>
      <c r="S150" s="105">
        <v>10398</v>
      </c>
    </row>
    <row r="151" spans="1:19" x14ac:dyDescent="0.25">
      <c r="A151" s="102"/>
      <c r="B151" s="102"/>
      <c r="C151" s="102"/>
      <c r="D151" s="102"/>
      <c r="E151" s="102" t="s">
        <v>365</v>
      </c>
      <c r="F151" s="102"/>
      <c r="G151" s="105">
        <v>1096</v>
      </c>
      <c r="H151" s="105">
        <v>1096</v>
      </c>
      <c r="I151" s="105">
        <v>1096</v>
      </c>
      <c r="J151" s="105">
        <v>1096</v>
      </c>
      <c r="K151" s="105">
        <v>1096</v>
      </c>
      <c r="L151" s="105">
        <v>1096</v>
      </c>
      <c r="M151" s="105">
        <v>1096</v>
      </c>
      <c r="N151" s="105">
        <v>1096</v>
      </c>
      <c r="O151" s="105">
        <v>1096</v>
      </c>
      <c r="P151" s="105">
        <v>1097</v>
      </c>
      <c r="Q151" s="105">
        <v>1097</v>
      </c>
      <c r="R151" s="105">
        <v>1097</v>
      </c>
      <c r="S151" s="105">
        <v>13155</v>
      </c>
    </row>
    <row r="152" spans="1:19" x14ac:dyDescent="0.25">
      <c r="A152" s="102"/>
      <c r="B152" s="102"/>
      <c r="C152" s="102"/>
      <c r="D152" s="102"/>
      <c r="E152" s="102" t="s">
        <v>366</v>
      </c>
      <c r="F152" s="102"/>
      <c r="G152" s="105">
        <v>327</v>
      </c>
      <c r="H152" s="105">
        <v>327</v>
      </c>
      <c r="I152" s="105">
        <v>327</v>
      </c>
      <c r="J152" s="105">
        <v>327</v>
      </c>
      <c r="K152" s="105">
        <v>327</v>
      </c>
      <c r="L152" s="105">
        <v>327</v>
      </c>
      <c r="M152" s="105">
        <v>327</v>
      </c>
      <c r="N152" s="105">
        <v>327</v>
      </c>
      <c r="O152" s="105">
        <v>327</v>
      </c>
      <c r="P152" s="105">
        <v>327</v>
      </c>
      <c r="Q152" s="105">
        <v>328</v>
      </c>
      <c r="R152" s="105">
        <v>328</v>
      </c>
      <c r="S152" s="105">
        <v>3926</v>
      </c>
    </row>
    <row r="153" spans="1:19" x14ac:dyDescent="0.25">
      <c r="A153" s="102"/>
      <c r="B153" s="102"/>
      <c r="C153" s="102"/>
      <c r="D153" s="102"/>
      <c r="E153" s="102" t="s">
        <v>367</v>
      </c>
      <c r="F153" s="102"/>
      <c r="G153" s="105">
        <v>373</v>
      </c>
      <c r="H153" s="105">
        <v>373</v>
      </c>
      <c r="I153" s="105">
        <v>373</v>
      </c>
      <c r="J153" s="105">
        <v>373</v>
      </c>
      <c r="K153" s="105">
        <v>373</v>
      </c>
      <c r="L153" s="105">
        <v>373</v>
      </c>
      <c r="M153" s="105">
        <v>373</v>
      </c>
      <c r="N153" s="105">
        <v>373</v>
      </c>
      <c r="O153" s="105">
        <v>373</v>
      </c>
      <c r="P153" s="105">
        <v>373</v>
      </c>
      <c r="Q153" s="105">
        <v>372</v>
      </c>
      <c r="R153" s="105">
        <v>372</v>
      </c>
      <c r="S153" s="105">
        <v>4474</v>
      </c>
    </row>
    <row r="154" spans="1:19" ht="15.75" thickBot="1" x14ac:dyDescent="0.3">
      <c r="A154" s="102"/>
      <c r="B154" s="102"/>
      <c r="C154" s="102"/>
      <c r="D154" s="102"/>
      <c r="E154" s="102" t="s">
        <v>368</v>
      </c>
      <c r="F154" s="102"/>
      <c r="G154" s="106">
        <v>409</v>
      </c>
      <c r="H154" s="106">
        <v>409</v>
      </c>
      <c r="I154" s="106">
        <v>409</v>
      </c>
      <c r="J154" s="106">
        <v>409</v>
      </c>
      <c r="K154" s="106">
        <v>409</v>
      </c>
      <c r="L154" s="106">
        <v>409</v>
      </c>
      <c r="M154" s="106">
        <v>409</v>
      </c>
      <c r="N154" s="106">
        <v>409</v>
      </c>
      <c r="O154" s="106">
        <v>409</v>
      </c>
      <c r="P154" s="106">
        <v>409</v>
      </c>
      <c r="Q154" s="106">
        <v>410</v>
      </c>
      <c r="R154" s="106">
        <v>410</v>
      </c>
      <c r="S154" s="106">
        <v>4910</v>
      </c>
    </row>
    <row r="155" spans="1:19" x14ac:dyDescent="0.25">
      <c r="A155" s="102"/>
      <c r="B155" s="102"/>
      <c r="C155" s="102"/>
      <c r="D155" s="102" t="s">
        <v>132</v>
      </c>
      <c r="E155" s="102"/>
      <c r="F155" s="102"/>
      <c r="G155" s="105">
        <v>3071</v>
      </c>
      <c r="H155" s="105">
        <v>3071</v>
      </c>
      <c r="I155" s="105">
        <v>3071</v>
      </c>
      <c r="J155" s="105">
        <v>3071</v>
      </c>
      <c r="K155" s="105">
        <v>3071</v>
      </c>
      <c r="L155" s="105">
        <v>3071</v>
      </c>
      <c r="M155" s="105">
        <v>3072</v>
      </c>
      <c r="N155" s="105">
        <v>3072</v>
      </c>
      <c r="O155" s="105">
        <v>3072</v>
      </c>
      <c r="P155" s="105">
        <v>3073</v>
      </c>
      <c r="Q155" s="105">
        <v>3074</v>
      </c>
      <c r="R155" s="105">
        <v>3074</v>
      </c>
      <c r="S155" s="105">
        <v>36863</v>
      </c>
    </row>
    <row r="156" spans="1:19" x14ac:dyDescent="0.25">
      <c r="A156" s="102"/>
      <c r="B156" s="102"/>
      <c r="C156" s="102"/>
      <c r="D156" s="102" t="s">
        <v>133</v>
      </c>
      <c r="E156" s="102"/>
      <c r="F156" s="102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</row>
    <row r="157" spans="1:19" ht="15.75" thickBot="1" x14ac:dyDescent="0.3">
      <c r="A157" s="102"/>
      <c r="B157" s="102"/>
      <c r="C157" s="102"/>
      <c r="D157" s="102"/>
      <c r="E157" s="102" t="s">
        <v>135</v>
      </c>
      <c r="F157" s="102"/>
      <c r="G157" s="106">
        <v>0</v>
      </c>
      <c r="H157" s="106">
        <v>0</v>
      </c>
      <c r="I157" s="106">
        <v>2624</v>
      </c>
      <c r="J157" s="106">
        <v>2617</v>
      </c>
      <c r="K157" s="106">
        <v>2617</v>
      </c>
      <c r="L157" s="106">
        <v>2617</v>
      </c>
      <c r="M157" s="106">
        <v>2617</v>
      </c>
      <c r="N157" s="106">
        <v>2617</v>
      </c>
      <c r="O157" s="106">
        <v>2617</v>
      </c>
      <c r="P157" s="106">
        <v>2617</v>
      </c>
      <c r="Q157" s="106">
        <v>2617</v>
      </c>
      <c r="R157" s="106">
        <v>2617</v>
      </c>
      <c r="S157" s="106">
        <v>26177</v>
      </c>
    </row>
    <row r="158" spans="1:19" x14ac:dyDescent="0.25">
      <c r="A158" s="102"/>
      <c r="B158" s="102"/>
      <c r="C158" s="102"/>
      <c r="D158" s="102" t="s">
        <v>136</v>
      </c>
      <c r="E158" s="102"/>
      <c r="F158" s="102"/>
      <c r="G158" s="105">
        <v>0</v>
      </c>
      <c r="H158" s="105">
        <v>0</v>
      </c>
      <c r="I158" s="105">
        <v>2624</v>
      </c>
      <c r="J158" s="105">
        <v>2617</v>
      </c>
      <c r="K158" s="105">
        <v>2617</v>
      </c>
      <c r="L158" s="105">
        <v>2617</v>
      </c>
      <c r="M158" s="105">
        <v>2617</v>
      </c>
      <c r="N158" s="105">
        <v>2617</v>
      </c>
      <c r="O158" s="105">
        <v>2617</v>
      </c>
      <c r="P158" s="105">
        <v>2617</v>
      </c>
      <c r="Q158" s="105">
        <v>2617</v>
      </c>
      <c r="R158" s="105">
        <v>2617</v>
      </c>
      <c r="S158" s="105">
        <v>26177</v>
      </c>
    </row>
    <row r="159" spans="1:19" x14ac:dyDescent="0.25">
      <c r="A159" s="102"/>
      <c r="B159" s="102"/>
      <c r="C159" s="102"/>
      <c r="D159" s="102" t="s">
        <v>137</v>
      </c>
      <c r="E159" s="102"/>
      <c r="F159" s="102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</row>
    <row r="160" spans="1:19" s="3" customFormat="1" ht="12" thickBot="1" x14ac:dyDescent="0.25">
      <c r="A160" s="102"/>
      <c r="B160" s="102"/>
      <c r="C160" s="102"/>
      <c r="D160" s="102"/>
      <c r="E160" s="102" t="s">
        <v>138</v>
      </c>
      <c r="F160" s="102"/>
      <c r="G160" s="106">
        <v>535</v>
      </c>
      <c r="H160" s="106">
        <v>535</v>
      </c>
      <c r="I160" s="106">
        <v>535</v>
      </c>
      <c r="J160" s="106">
        <v>535</v>
      </c>
      <c r="K160" s="106">
        <v>535</v>
      </c>
      <c r="L160" s="106">
        <v>535</v>
      </c>
      <c r="M160" s="106">
        <v>535</v>
      </c>
      <c r="N160" s="106">
        <v>535</v>
      </c>
      <c r="O160" s="106">
        <v>535</v>
      </c>
      <c r="P160" s="106">
        <v>535</v>
      </c>
      <c r="Q160" s="106">
        <v>535</v>
      </c>
      <c r="R160" s="106">
        <v>535</v>
      </c>
      <c r="S160" s="106">
        <v>6420</v>
      </c>
    </row>
    <row r="161" spans="1:19" x14ac:dyDescent="0.25">
      <c r="A161" s="102"/>
      <c r="B161" s="102"/>
      <c r="C161" s="102"/>
      <c r="D161" s="102" t="s">
        <v>139</v>
      </c>
      <c r="E161" s="102"/>
      <c r="F161" s="102"/>
      <c r="G161" s="105">
        <v>535</v>
      </c>
      <c r="H161" s="105">
        <v>535</v>
      </c>
      <c r="I161" s="105">
        <v>535</v>
      </c>
      <c r="J161" s="105">
        <v>535</v>
      </c>
      <c r="K161" s="105">
        <v>535</v>
      </c>
      <c r="L161" s="105">
        <v>535</v>
      </c>
      <c r="M161" s="105">
        <v>535</v>
      </c>
      <c r="N161" s="105">
        <v>535</v>
      </c>
      <c r="O161" s="105">
        <v>535</v>
      </c>
      <c r="P161" s="105">
        <v>535</v>
      </c>
      <c r="Q161" s="105">
        <v>535</v>
      </c>
      <c r="R161" s="105">
        <v>535</v>
      </c>
      <c r="S161" s="105">
        <v>6420</v>
      </c>
    </row>
    <row r="162" spans="1:19" x14ac:dyDescent="0.25">
      <c r="A162" s="102"/>
      <c r="B162" s="102"/>
      <c r="C162" s="102"/>
      <c r="D162" s="102" t="s">
        <v>369</v>
      </c>
      <c r="E162" s="102"/>
      <c r="F162" s="102"/>
      <c r="G162" s="105">
        <v>2800</v>
      </c>
      <c r="H162" s="105">
        <v>2795</v>
      </c>
      <c r="I162" s="105">
        <v>2790</v>
      </c>
      <c r="J162" s="105">
        <v>2785</v>
      </c>
      <c r="K162" s="105">
        <v>2780</v>
      </c>
      <c r="L162" s="105">
        <v>2775</v>
      </c>
      <c r="M162" s="105">
        <v>2770</v>
      </c>
      <c r="N162" s="105">
        <v>2765</v>
      </c>
      <c r="O162" s="105">
        <v>2760</v>
      </c>
      <c r="P162" s="105">
        <v>2755</v>
      </c>
      <c r="Q162" s="105">
        <v>2750</v>
      </c>
      <c r="R162" s="105">
        <v>2745</v>
      </c>
      <c r="S162" s="105">
        <v>33270</v>
      </c>
    </row>
    <row r="163" spans="1:19" x14ac:dyDescent="0.25">
      <c r="A163" s="102"/>
      <c r="B163" s="102"/>
      <c r="C163" s="102"/>
      <c r="D163" s="102" t="s">
        <v>370</v>
      </c>
      <c r="E163" s="102"/>
      <c r="F163" s="102"/>
      <c r="G163" s="105">
        <v>2407</v>
      </c>
      <c r="H163" s="105">
        <v>2412</v>
      </c>
      <c r="I163" s="105">
        <v>2417</v>
      </c>
      <c r="J163" s="105">
        <v>2422</v>
      </c>
      <c r="K163" s="105">
        <v>2427</v>
      </c>
      <c r="L163" s="105">
        <v>2432</v>
      </c>
      <c r="M163" s="105">
        <v>2437</v>
      </c>
      <c r="N163" s="105">
        <v>2442</v>
      </c>
      <c r="O163" s="105">
        <v>2446</v>
      </c>
      <c r="P163" s="105">
        <v>2451</v>
      </c>
      <c r="Q163" s="105">
        <v>2456</v>
      </c>
      <c r="R163" s="105">
        <v>2461</v>
      </c>
      <c r="S163" s="105">
        <v>29210</v>
      </c>
    </row>
    <row r="164" spans="1:19" ht="15.75" thickBot="1" x14ac:dyDescent="0.3">
      <c r="A164" s="102"/>
      <c r="B164" s="102"/>
      <c r="C164" s="102"/>
      <c r="D164" s="102" t="s">
        <v>331</v>
      </c>
      <c r="E164" s="102"/>
      <c r="F164" s="102"/>
      <c r="G164" s="107">
        <v>0</v>
      </c>
      <c r="H164" s="107">
        <v>0</v>
      </c>
      <c r="I164" s="107">
        <v>0</v>
      </c>
      <c r="J164" s="107">
        <v>0</v>
      </c>
      <c r="K164" s="107">
        <v>0</v>
      </c>
      <c r="L164" s="107">
        <v>0</v>
      </c>
      <c r="M164" s="107">
        <v>0</v>
      </c>
      <c r="N164" s="107">
        <v>0</v>
      </c>
      <c r="O164" s="107">
        <v>0</v>
      </c>
      <c r="P164" s="107">
        <v>0</v>
      </c>
      <c r="Q164" s="107">
        <v>0</v>
      </c>
      <c r="R164" s="107">
        <v>0</v>
      </c>
      <c r="S164" s="107">
        <v>0</v>
      </c>
    </row>
    <row r="165" spans="1:19" ht="15.75" thickBot="1" x14ac:dyDescent="0.3">
      <c r="A165" s="102"/>
      <c r="B165" s="102"/>
      <c r="C165" s="102" t="s">
        <v>143</v>
      </c>
      <c r="D165" s="102"/>
      <c r="E165" s="102"/>
      <c r="F165" s="102"/>
      <c r="G165" s="108">
        <v>46586</v>
      </c>
      <c r="H165" s="108">
        <v>46586</v>
      </c>
      <c r="I165" s="108">
        <v>49659</v>
      </c>
      <c r="J165" s="108">
        <v>51538</v>
      </c>
      <c r="K165" s="108">
        <v>49662</v>
      </c>
      <c r="L165" s="108">
        <v>50410</v>
      </c>
      <c r="M165" s="108">
        <v>49688</v>
      </c>
      <c r="N165" s="108">
        <v>49688</v>
      </c>
      <c r="O165" s="108">
        <v>49687</v>
      </c>
      <c r="P165" s="108">
        <v>51562</v>
      </c>
      <c r="Q165" s="108">
        <v>49690</v>
      </c>
      <c r="R165" s="108">
        <v>49690</v>
      </c>
      <c r="S165" s="108">
        <v>594446</v>
      </c>
    </row>
    <row r="166" spans="1:19" x14ac:dyDescent="0.25">
      <c r="A166" s="102"/>
      <c r="B166" s="102" t="s">
        <v>144</v>
      </c>
      <c r="C166" s="102"/>
      <c r="D166" s="102"/>
      <c r="E166" s="102"/>
      <c r="F166" s="102"/>
      <c r="G166" s="105">
        <v>83076</v>
      </c>
      <c r="H166" s="105">
        <v>-13719</v>
      </c>
      <c r="I166" s="105">
        <v>-13547</v>
      </c>
      <c r="J166" s="105">
        <v>-17769</v>
      </c>
      <c r="K166" s="105">
        <v>-6142</v>
      </c>
      <c r="L166" s="105">
        <v>5027</v>
      </c>
      <c r="M166" s="105">
        <v>-3063</v>
      </c>
      <c r="N166" s="105">
        <v>-6349</v>
      </c>
      <c r="O166" s="105">
        <v>6762</v>
      </c>
      <c r="P166" s="105">
        <v>-6502</v>
      </c>
      <c r="Q166" s="105">
        <v>-13226</v>
      </c>
      <c r="R166" s="105">
        <v>-14296</v>
      </c>
      <c r="S166" s="105">
        <v>252</v>
      </c>
    </row>
    <row r="167" spans="1:19" x14ac:dyDescent="0.25">
      <c r="A167" s="102"/>
      <c r="B167" s="102" t="s">
        <v>145</v>
      </c>
      <c r="C167" s="102"/>
      <c r="D167" s="102"/>
      <c r="E167" s="102"/>
      <c r="F167" s="102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</row>
    <row r="168" spans="1:19" x14ac:dyDescent="0.25">
      <c r="A168" s="102"/>
      <c r="B168" s="102"/>
      <c r="C168" s="102" t="s">
        <v>146</v>
      </c>
      <c r="D168" s="102"/>
      <c r="E168" s="102"/>
      <c r="F168" s="102"/>
      <c r="G168" s="105"/>
      <c r="H168" s="105"/>
      <c r="I168" s="105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</row>
    <row r="169" spans="1:19" ht="15.75" thickBot="1" x14ac:dyDescent="0.3">
      <c r="A169" s="102"/>
      <c r="B169" s="102"/>
      <c r="C169" s="102"/>
      <c r="D169" s="102" t="s">
        <v>148</v>
      </c>
      <c r="E169" s="102"/>
      <c r="F169" s="102"/>
      <c r="G169" s="105">
        <v>-2407</v>
      </c>
      <c r="H169" s="105">
        <v>-2412</v>
      </c>
      <c r="I169" s="105">
        <v>-2417</v>
      </c>
      <c r="J169" s="105">
        <v>-2422</v>
      </c>
      <c r="K169" s="105">
        <v>-2427</v>
      </c>
      <c r="L169" s="105">
        <v>-2432</v>
      </c>
      <c r="M169" s="105">
        <v>-2437</v>
      </c>
      <c r="N169" s="105">
        <v>-2442</v>
      </c>
      <c r="O169" s="105">
        <v>-2446</v>
      </c>
      <c r="P169" s="105">
        <v>-2451</v>
      </c>
      <c r="Q169" s="105">
        <v>-2456</v>
      </c>
      <c r="R169" s="105">
        <v>-2461</v>
      </c>
      <c r="S169" s="105">
        <v>-29210</v>
      </c>
    </row>
    <row r="170" spans="1:19" ht="15.75" thickBot="1" x14ac:dyDescent="0.3">
      <c r="A170" s="102"/>
      <c r="B170" s="102"/>
      <c r="C170" s="102" t="s">
        <v>149</v>
      </c>
      <c r="D170" s="102"/>
      <c r="E170" s="102"/>
      <c r="F170" s="102"/>
      <c r="G170" s="109">
        <v>-2407</v>
      </c>
      <c r="H170" s="109">
        <v>-2412</v>
      </c>
      <c r="I170" s="109">
        <v>-2417</v>
      </c>
      <c r="J170" s="109">
        <v>-2422</v>
      </c>
      <c r="K170" s="109">
        <v>-2427</v>
      </c>
      <c r="L170" s="109">
        <v>-2432</v>
      </c>
      <c r="M170" s="109">
        <v>-2437</v>
      </c>
      <c r="N170" s="109">
        <v>-2442</v>
      </c>
      <c r="O170" s="109">
        <v>-2446</v>
      </c>
      <c r="P170" s="109">
        <v>-2451</v>
      </c>
      <c r="Q170" s="109">
        <v>-2456</v>
      </c>
      <c r="R170" s="109">
        <v>-2461</v>
      </c>
      <c r="S170" s="109">
        <v>-29210</v>
      </c>
    </row>
    <row r="171" spans="1:19" ht="15.75" thickBot="1" x14ac:dyDescent="0.3">
      <c r="A171" s="102"/>
      <c r="B171" s="102" t="s">
        <v>150</v>
      </c>
      <c r="C171" s="102"/>
      <c r="D171" s="102"/>
      <c r="E171" s="102"/>
      <c r="F171" s="102"/>
      <c r="G171" s="109">
        <v>2407</v>
      </c>
      <c r="H171" s="109">
        <v>2412</v>
      </c>
      <c r="I171" s="109">
        <v>2417</v>
      </c>
      <c r="J171" s="109">
        <v>2422</v>
      </c>
      <c r="K171" s="109">
        <v>2427</v>
      </c>
      <c r="L171" s="109">
        <v>2432</v>
      </c>
      <c r="M171" s="109">
        <v>2437</v>
      </c>
      <c r="N171" s="109">
        <v>2442</v>
      </c>
      <c r="O171" s="109">
        <v>2446</v>
      </c>
      <c r="P171" s="109">
        <v>2451</v>
      </c>
      <c r="Q171" s="109">
        <v>2456</v>
      </c>
      <c r="R171" s="109">
        <v>2461</v>
      </c>
      <c r="S171" s="109">
        <v>29210</v>
      </c>
    </row>
    <row r="172" spans="1:19" ht="15.75" thickBot="1" x14ac:dyDescent="0.3">
      <c r="A172" s="102" t="s">
        <v>151</v>
      </c>
      <c r="B172" s="102"/>
      <c r="C172" s="102"/>
      <c r="D172" s="102"/>
      <c r="E172" s="102"/>
      <c r="F172" s="102"/>
      <c r="G172" s="110">
        <v>85483</v>
      </c>
      <c r="H172" s="110">
        <v>-11307</v>
      </c>
      <c r="I172" s="110">
        <v>-11130</v>
      </c>
      <c r="J172" s="110">
        <v>-15347</v>
      </c>
      <c r="K172" s="110">
        <v>-3715</v>
      </c>
      <c r="L172" s="110">
        <v>7459</v>
      </c>
      <c r="M172" s="110">
        <v>-626</v>
      </c>
      <c r="N172" s="110">
        <v>-3907</v>
      </c>
      <c r="O172" s="110">
        <v>9208</v>
      </c>
      <c r="P172" s="110">
        <v>-4051</v>
      </c>
      <c r="Q172" s="110">
        <v>-10770</v>
      </c>
      <c r="R172" s="110">
        <v>-11835</v>
      </c>
      <c r="S172" s="110">
        <v>29462</v>
      </c>
    </row>
    <row r="173" spans="1:19" ht="15.75" thickTop="1" x14ac:dyDescent="0.25">
      <c r="A173" s="63"/>
      <c r="B173" s="63"/>
      <c r="C173" s="63"/>
      <c r="D173" s="63"/>
      <c r="E173" s="63"/>
      <c r="F173" s="63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</row>
  </sheetData>
  <printOptions horizontalCentered="1"/>
  <pageMargins left="0.45" right="0.45" top="0.5" bottom="0.5" header="0.1" footer="0.3"/>
  <pageSetup scale="85" fitToHeight="6" orientation="landscape" r:id="rId1"/>
  <headerFooter>
    <oddHeader>&amp;C&amp;"Arial,Bold"&amp;12 Valley Unitarian Universalist Church
&amp;14 Profit &amp;&amp; Loss Budget Overview
&amp;10 July 2020 through June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8194" r:id="rId4" name="HEAD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114300</xdr:colOff>
                <xdr:row>2</xdr:row>
                <xdr:rowOff>19050</xdr:rowOff>
              </to>
            </anchor>
          </controlPr>
        </control>
      </mc:Choice>
      <mc:Fallback>
        <control shapeId="8194" r:id="rId4" name="HEADER"/>
      </mc:Fallback>
    </mc:AlternateContent>
    <mc:AlternateContent xmlns:mc="http://schemas.openxmlformats.org/markup-compatibility/2006">
      <mc:Choice Requires="x14">
        <control shapeId="8193" r:id="rId6" name="FILT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114300</xdr:colOff>
                <xdr:row>2</xdr:row>
                <xdr:rowOff>19050</xdr:rowOff>
              </to>
            </anchor>
          </controlPr>
        </control>
      </mc:Choice>
      <mc:Fallback>
        <control shapeId="8193" r:id="rId6" name="FILTER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S161"/>
  <sheetViews>
    <sheetView zoomScaleNormal="100" workbookViewId="0">
      <pane ySplit="1" topLeftCell="A2" activePane="bottomLeft" state="frozen"/>
      <selection pane="bottomLeft" activeCell="F6" sqref="F6"/>
    </sheetView>
  </sheetViews>
  <sheetFormatPr defaultColWidth="8.85546875" defaultRowHeight="15" x14ac:dyDescent="0.25"/>
  <cols>
    <col min="1" max="5" width="3" style="65" customWidth="1"/>
    <col min="6" max="6" width="27.28515625" style="65" customWidth="1"/>
    <col min="7" max="19" width="9.7109375" style="17" bestFit="1" customWidth="1"/>
    <col min="20" max="16384" width="8.85546875" style="64"/>
  </cols>
  <sheetData>
    <row r="1" spans="1:19" s="66" customFormat="1" ht="15.75" thickBot="1" x14ac:dyDescent="0.3">
      <c r="A1" s="5"/>
      <c r="B1" s="5"/>
      <c r="C1" s="5"/>
      <c r="D1" s="5"/>
      <c r="E1" s="5"/>
      <c r="F1" s="5"/>
      <c r="G1" s="38" t="s">
        <v>389</v>
      </c>
      <c r="H1" s="38" t="s">
        <v>404</v>
      </c>
      <c r="I1" s="38" t="s">
        <v>405</v>
      </c>
      <c r="J1" s="38" t="s">
        <v>406</v>
      </c>
      <c r="K1" s="38" t="s">
        <v>407</v>
      </c>
      <c r="L1" s="38" t="s">
        <v>408</v>
      </c>
      <c r="M1" s="38" t="s">
        <v>409</v>
      </c>
      <c r="N1" s="38" t="s">
        <v>410</v>
      </c>
      <c r="O1" s="38" t="s">
        <v>411</v>
      </c>
      <c r="P1" s="38" t="s">
        <v>412</v>
      </c>
      <c r="Q1" s="38" t="s">
        <v>413</v>
      </c>
      <c r="R1" s="38" t="s">
        <v>414</v>
      </c>
      <c r="S1" s="38" t="s">
        <v>176</v>
      </c>
    </row>
    <row r="2" spans="1:19" ht="15.75" thickTop="1" x14ac:dyDescent="0.25">
      <c r="A2" s="6"/>
      <c r="B2" s="6" t="s">
        <v>2</v>
      </c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x14ac:dyDescent="0.25">
      <c r="A3" s="6"/>
      <c r="B3" s="6"/>
      <c r="C3" s="6" t="s">
        <v>3</v>
      </c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x14ac:dyDescent="0.25">
      <c r="A4" s="6"/>
      <c r="B4" s="6"/>
      <c r="C4" s="6"/>
      <c r="D4" s="6" t="s">
        <v>4</v>
      </c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x14ac:dyDescent="0.25">
      <c r="A5" s="6"/>
      <c r="B5" s="6"/>
      <c r="C5" s="6"/>
      <c r="D5" s="6"/>
      <c r="E5" s="6" t="s">
        <v>5</v>
      </c>
      <c r="F5" s="6"/>
      <c r="G5" s="40">
        <v>0</v>
      </c>
      <c r="H5" s="40">
        <v>320.39999999999998</v>
      </c>
      <c r="I5" s="40">
        <v>0</v>
      </c>
      <c r="J5" s="40">
        <v>363</v>
      </c>
      <c r="K5" s="40">
        <v>0</v>
      </c>
      <c r="L5" s="40">
        <v>464</v>
      </c>
      <c r="M5" s="40">
        <v>1500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2647.4</v>
      </c>
    </row>
    <row r="6" spans="1:19" x14ac:dyDescent="0.25">
      <c r="A6" s="6"/>
      <c r="B6" s="6"/>
      <c r="C6" s="6"/>
      <c r="D6" s="6"/>
      <c r="E6" s="6" t="s">
        <v>284</v>
      </c>
      <c r="F6" s="6"/>
      <c r="G6" s="40">
        <v>0</v>
      </c>
      <c r="H6" s="40">
        <v>0</v>
      </c>
      <c r="I6" s="40">
        <v>0</v>
      </c>
      <c r="J6" s="40">
        <v>0</v>
      </c>
      <c r="K6" s="40">
        <v>10</v>
      </c>
      <c r="L6" s="40">
        <v>20720</v>
      </c>
      <c r="M6" s="40">
        <v>40</v>
      </c>
      <c r="N6" s="40">
        <v>10</v>
      </c>
      <c r="O6" s="40">
        <v>0</v>
      </c>
      <c r="P6" s="40">
        <v>45</v>
      </c>
      <c r="Q6" s="40">
        <v>230.49</v>
      </c>
      <c r="R6" s="40">
        <v>11129</v>
      </c>
      <c r="S6" s="40">
        <v>32184.49</v>
      </c>
    </row>
    <row r="7" spans="1:19" x14ac:dyDescent="0.25">
      <c r="A7" s="6"/>
      <c r="B7" s="6"/>
      <c r="C7" s="6"/>
      <c r="D7" s="6"/>
      <c r="E7" s="6" t="s">
        <v>285</v>
      </c>
      <c r="F7" s="6"/>
      <c r="G7" s="40">
        <v>1151</v>
      </c>
      <c r="H7" s="40">
        <v>773</v>
      </c>
      <c r="I7" s="40">
        <v>1472.95</v>
      </c>
      <c r="J7" s="40">
        <v>862</v>
      </c>
      <c r="K7" s="40">
        <v>1601</v>
      </c>
      <c r="L7" s="40">
        <v>3120</v>
      </c>
      <c r="M7" s="40">
        <v>1377</v>
      </c>
      <c r="N7" s="40">
        <v>1776</v>
      </c>
      <c r="O7" s="40">
        <v>427</v>
      </c>
      <c r="P7" s="40">
        <v>15</v>
      </c>
      <c r="Q7" s="40">
        <v>15</v>
      </c>
      <c r="R7" s="40">
        <v>20</v>
      </c>
      <c r="S7" s="40">
        <v>12609.95</v>
      </c>
    </row>
    <row r="8" spans="1:19" ht="15.75" thickBot="1" x14ac:dyDescent="0.3">
      <c r="A8" s="6"/>
      <c r="B8" s="6"/>
      <c r="C8" s="6"/>
      <c r="D8" s="6"/>
      <c r="E8" s="6" t="s">
        <v>8</v>
      </c>
      <c r="F8" s="6"/>
      <c r="G8" s="77">
        <v>35007.67</v>
      </c>
      <c r="H8" s="77">
        <v>27766</v>
      </c>
      <c r="I8" s="77">
        <v>32639.34</v>
      </c>
      <c r="J8" s="77">
        <v>26780</v>
      </c>
      <c r="K8" s="77">
        <v>43849.34</v>
      </c>
      <c r="L8" s="77">
        <v>33111.339999999997</v>
      </c>
      <c r="M8" s="77">
        <v>46169.79</v>
      </c>
      <c r="N8" s="77">
        <v>39332.870000000003</v>
      </c>
      <c r="O8" s="77">
        <v>43557.77</v>
      </c>
      <c r="P8" s="77">
        <v>33496</v>
      </c>
      <c r="Q8" s="77">
        <v>33330.99</v>
      </c>
      <c r="R8" s="77">
        <v>25005.9</v>
      </c>
      <c r="S8" s="77">
        <v>420047.01</v>
      </c>
    </row>
    <row r="9" spans="1:19" x14ac:dyDescent="0.25">
      <c r="A9" s="6"/>
      <c r="B9" s="6"/>
      <c r="C9" s="6"/>
      <c r="D9" s="6" t="s">
        <v>9</v>
      </c>
      <c r="E9" s="6"/>
      <c r="F9" s="6"/>
      <c r="G9" s="40">
        <v>36158.67</v>
      </c>
      <c r="H9" s="40">
        <v>28859.4</v>
      </c>
      <c r="I9" s="40">
        <v>34112.29</v>
      </c>
      <c r="J9" s="40">
        <v>28005</v>
      </c>
      <c r="K9" s="40">
        <v>45460.34</v>
      </c>
      <c r="L9" s="40">
        <v>57415.34</v>
      </c>
      <c r="M9" s="40">
        <v>49086.79</v>
      </c>
      <c r="N9" s="40">
        <v>41118.870000000003</v>
      </c>
      <c r="O9" s="40">
        <v>43984.77</v>
      </c>
      <c r="P9" s="40">
        <v>33556</v>
      </c>
      <c r="Q9" s="40">
        <v>33576.480000000003</v>
      </c>
      <c r="R9" s="40">
        <v>36154.9</v>
      </c>
      <c r="S9" s="40">
        <v>467488.85</v>
      </c>
    </row>
    <row r="10" spans="1:19" s="96" customFormat="1" x14ac:dyDescent="0.25">
      <c r="A10" s="79"/>
      <c r="B10" s="79"/>
      <c r="C10" s="79"/>
      <c r="D10" s="79" t="s">
        <v>425</v>
      </c>
      <c r="E10" s="79"/>
      <c r="F10" s="79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</row>
    <row r="11" spans="1:19" s="96" customFormat="1" x14ac:dyDescent="0.25">
      <c r="A11" s="79"/>
      <c r="B11" s="79"/>
      <c r="C11" s="79"/>
      <c r="D11" s="79"/>
      <c r="E11" s="79" t="s">
        <v>426</v>
      </c>
      <c r="F11" s="79"/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10000</v>
      </c>
      <c r="S11" s="40">
        <v>10000</v>
      </c>
    </row>
    <row r="12" spans="1:19" s="96" customFormat="1" x14ac:dyDescent="0.25">
      <c r="A12" s="79"/>
      <c r="B12" s="79"/>
      <c r="C12" s="79"/>
      <c r="D12" s="79" t="s">
        <v>427</v>
      </c>
      <c r="E12" s="79"/>
      <c r="F12" s="79"/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10000</v>
      </c>
      <c r="S12" s="40">
        <v>10000</v>
      </c>
    </row>
    <row r="13" spans="1:19" x14ac:dyDescent="0.25">
      <c r="A13" s="6"/>
      <c r="B13" s="6"/>
      <c r="C13" s="6"/>
      <c r="D13" s="6" t="s">
        <v>10</v>
      </c>
      <c r="E13" s="6"/>
      <c r="F13" s="6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19" x14ac:dyDescent="0.25">
      <c r="A14" s="6"/>
      <c r="B14" s="6"/>
      <c r="C14" s="6"/>
      <c r="D14" s="6"/>
      <c r="E14" s="6" t="s">
        <v>11</v>
      </c>
      <c r="F14" s="6"/>
      <c r="G14" s="40">
        <v>5138.29</v>
      </c>
      <c r="H14" s="40">
        <v>5261.61</v>
      </c>
      <c r="I14" s="40">
        <v>5261.61</v>
      </c>
      <c r="J14" s="40">
        <v>5261.61</v>
      </c>
      <c r="K14" s="40">
        <v>5261.61</v>
      </c>
      <c r="L14" s="40">
        <v>5261.61</v>
      </c>
      <c r="M14" s="40">
        <v>5261.61</v>
      </c>
      <c r="N14" s="40">
        <v>5261.61</v>
      </c>
      <c r="O14" s="40">
        <v>5261.61</v>
      </c>
      <c r="P14" s="40">
        <v>5261.61</v>
      </c>
      <c r="Q14" s="40">
        <v>5261.61</v>
      </c>
      <c r="R14" s="40">
        <v>5261.61</v>
      </c>
      <c r="S14" s="40">
        <v>63016</v>
      </c>
    </row>
    <row r="15" spans="1:19" x14ac:dyDescent="0.25">
      <c r="A15" s="6"/>
      <c r="B15" s="6"/>
      <c r="C15" s="6"/>
      <c r="D15" s="6"/>
      <c r="E15" s="6" t="s">
        <v>12</v>
      </c>
      <c r="F15" s="6"/>
      <c r="G15" s="40">
        <v>210</v>
      </c>
      <c r="H15" s="40">
        <v>270</v>
      </c>
      <c r="I15" s="40">
        <v>270</v>
      </c>
      <c r="J15" s="40">
        <v>270</v>
      </c>
      <c r="K15" s="40">
        <v>0</v>
      </c>
      <c r="L15" s="40">
        <v>270</v>
      </c>
      <c r="M15" s="40">
        <v>270</v>
      </c>
      <c r="N15" s="40">
        <v>270</v>
      </c>
      <c r="O15" s="40">
        <v>270</v>
      </c>
      <c r="P15" s="40">
        <v>270</v>
      </c>
      <c r="Q15" s="40">
        <v>270</v>
      </c>
      <c r="R15" s="40">
        <v>270</v>
      </c>
      <c r="S15" s="40">
        <v>2910</v>
      </c>
    </row>
    <row r="16" spans="1:19" x14ac:dyDescent="0.25">
      <c r="A16" s="6"/>
      <c r="B16" s="6"/>
      <c r="C16" s="6"/>
      <c r="D16" s="6"/>
      <c r="E16" s="6" t="s">
        <v>13</v>
      </c>
      <c r="F16" s="6"/>
      <c r="G16" s="40">
        <v>1001</v>
      </c>
      <c r="H16" s="40">
        <v>1001</v>
      </c>
      <c r="I16" s="40">
        <v>1001</v>
      </c>
      <c r="J16" s="40">
        <v>1001</v>
      </c>
      <c r="K16" s="40">
        <v>1001</v>
      </c>
      <c r="L16" s="40">
        <v>1001</v>
      </c>
      <c r="M16" s="40">
        <v>1001</v>
      </c>
      <c r="N16" s="40">
        <v>1001</v>
      </c>
      <c r="O16" s="40">
        <v>1001</v>
      </c>
      <c r="P16" s="40">
        <v>1001</v>
      </c>
      <c r="Q16" s="40">
        <v>1001</v>
      </c>
      <c r="R16" s="40">
        <v>1001</v>
      </c>
      <c r="S16" s="40">
        <v>12012</v>
      </c>
    </row>
    <row r="17" spans="1:19" x14ac:dyDescent="0.25">
      <c r="A17" s="6"/>
      <c r="B17" s="6"/>
      <c r="C17" s="6"/>
      <c r="D17" s="6"/>
      <c r="E17" s="6" t="s">
        <v>14</v>
      </c>
      <c r="F17" s="6"/>
      <c r="G17" s="40">
        <v>210</v>
      </c>
      <c r="H17" s="40">
        <v>210</v>
      </c>
      <c r="I17" s="40">
        <v>420</v>
      </c>
      <c r="J17" s="40">
        <v>30</v>
      </c>
      <c r="K17" s="40">
        <v>210</v>
      </c>
      <c r="L17" s="40">
        <v>420</v>
      </c>
      <c r="M17" s="40">
        <v>0</v>
      </c>
      <c r="N17" s="40">
        <v>210</v>
      </c>
      <c r="O17" s="40">
        <v>210</v>
      </c>
      <c r="P17" s="40">
        <v>210</v>
      </c>
      <c r="Q17" s="40">
        <v>0</v>
      </c>
      <c r="R17" s="40">
        <v>210</v>
      </c>
      <c r="S17" s="40">
        <v>2340</v>
      </c>
    </row>
    <row r="18" spans="1:19" x14ac:dyDescent="0.25">
      <c r="A18" s="6"/>
      <c r="B18" s="6"/>
      <c r="C18" s="6"/>
      <c r="D18" s="6"/>
      <c r="E18" s="6" t="s">
        <v>235</v>
      </c>
      <c r="F18" s="6"/>
      <c r="G18" s="40">
        <v>600</v>
      </c>
      <c r="H18" s="40">
        <v>600</v>
      </c>
      <c r="I18" s="40">
        <v>1620</v>
      </c>
      <c r="J18" s="40">
        <v>0</v>
      </c>
      <c r="K18" s="40">
        <v>810</v>
      </c>
      <c r="L18" s="40">
        <v>810</v>
      </c>
      <c r="M18" s="40">
        <v>810</v>
      </c>
      <c r="N18" s="40">
        <v>810</v>
      </c>
      <c r="O18" s="40">
        <v>810</v>
      </c>
      <c r="P18" s="40">
        <v>810</v>
      </c>
      <c r="Q18" s="40">
        <v>810</v>
      </c>
      <c r="R18" s="40">
        <v>810</v>
      </c>
      <c r="S18" s="40">
        <v>9300</v>
      </c>
    </row>
    <row r="19" spans="1:19" ht="15.75" thickBot="1" x14ac:dyDescent="0.3">
      <c r="A19" s="6"/>
      <c r="B19" s="6"/>
      <c r="C19" s="6"/>
      <c r="D19" s="6"/>
      <c r="E19" s="6" t="s">
        <v>15</v>
      </c>
      <c r="F19" s="6"/>
      <c r="G19" s="77">
        <v>80</v>
      </c>
      <c r="H19" s="77">
        <v>260</v>
      </c>
      <c r="I19" s="77">
        <v>20</v>
      </c>
      <c r="J19" s="77">
        <v>1815</v>
      </c>
      <c r="K19" s="77">
        <v>965</v>
      </c>
      <c r="L19" s="77">
        <v>345</v>
      </c>
      <c r="M19" s="77">
        <v>360</v>
      </c>
      <c r="N19" s="77">
        <v>395</v>
      </c>
      <c r="O19" s="77">
        <v>220</v>
      </c>
      <c r="P19" s="77">
        <v>20</v>
      </c>
      <c r="Q19" s="77">
        <v>20</v>
      </c>
      <c r="R19" s="77">
        <v>-1160</v>
      </c>
      <c r="S19" s="77">
        <v>3340</v>
      </c>
    </row>
    <row r="20" spans="1:19" x14ac:dyDescent="0.25">
      <c r="A20" s="6"/>
      <c r="B20" s="6"/>
      <c r="C20" s="6"/>
      <c r="D20" s="6" t="s">
        <v>16</v>
      </c>
      <c r="E20" s="6"/>
      <c r="F20" s="6"/>
      <c r="G20" s="40">
        <v>7239.29</v>
      </c>
      <c r="H20" s="40">
        <v>7602.61</v>
      </c>
      <c r="I20" s="40">
        <v>8592.61</v>
      </c>
      <c r="J20" s="40">
        <v>8377.61</v>
      </c>
      <c r="K20" s="40">
        <v>8247.61</v>
      </c>
      <c r="L20" s="40">
        <v>8107.61</v>
      </c>
      <c r="M20" s="40">
        <v>7702.61</v>
      </c>
      <c r="N20" s="40">
        <v>7947.61</v>
      </c>
      <c r="O20" s="40">
        <v>7772.61</v>
      </c>
      <c r="P20" s="40">
        <v>7572.61</v>
      </c>
      <c r="Q20" s="40">
        <v>7362.61</v>
      </c>
      <c r="R20" s="40">
        <v>6392.61</v>
      </c>
      <c r="S20" s="40">
        <v>92918</v>
      </c>
    </row>
    <row r="21" spans="1:19" x14ac:dyDescent="0.25">
      <c r="A21" s="6"/>
      <c r="B21" s="6"/>
      <c r="C21" s="6"/>
      <c r="D21" s="6" t="s">
        <v>17</v>
      </c>
      <c r="E21" s="6"/>
      <c r="F21" s="6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</row>
    <row r="22" spans="1:19" x14ac:dyDescent="0.25">
      <c r="A22" s="6"/>
      <c r="B22" s="6"/>
      <c r="C22" s="6"/>
      <c r="D22" s="6"/>
      <c r="E22" s="6" t="s">
        <v>19</v>
      </c>
      <c r="F22" s="6"/>
      <c r="G22" s="40">
        <v>0</v>
      </c>
      <c r="H22" s="40">
        <v>0</v>
      </c>
      <c r="I22" s="40">
        <v>0</v>
      </c>
      <c r="J22" s="40">
        <v>0</v>
      </c>
      <c r="K22" s="40">
        <v>1348</v>
      </c>
      <c r="L22" s="40">
        <v>-249.19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1098.81</v>
      </c>
    </row>
    <row r="23" spans="1:19" ht="15.75" thickBot="1" x14ac:dyDescent="0.3">
      <c r="A23" s="6"/>
      <c r="B23" s="6"/>
      <c r="C23" s="6"/>
      <c r="D23" s="6"/>
      <c r="E23" s="6" t="s">
        <v>20</v>
      </c>
      <c r="F23" s="6"/>
      <c r="G23" s="77">
        <v>670</v>
      </c>
      <c r="H23" s="77">
        <v>750</v>
      </c>
      <c r="I23" s="77">
        <v>370</v>
      </c>
      <c r="J23" s="77">
        <v>215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10655.69</v>
      </c>
      <c r="Q23" s="77">
        <v>1285</v>
      </c>
      <c r="R23" s="77">
        <v>1597.69</v>
      </c>
      <c r="S23" s="77">
        <v>15543.38</v>
      </c>
    </row>
    <row r="24" spans="1:19" x14ac:dyDescent="0.25">
      <c r="A24" s="6"/>
      <c r="B24" s="6"/>
      <c r="C24" s="6"/>
      <c r="D24" s="6" t="s">
        <v>21</v>
      </c>
      <c r="E24" s="6"/>
      <c r="F24" s="6"/>
      <c r="G24" s="40">
        <v>670</v>
      </c>
      <c r="H24" s="40">
        <v>750</v>
      </c>
      <c r="I24" s="40">
        <v>370</v>
      </c>
      <c r="J24" s="40">
        <v>215</v>
      </c>
      <c r="K24" s="40">
        <v>1348</v>
      </c>
      <c r="L24" s="40">
        <v>-249.19</v>
      </c>
      <c r="M24" s="40">
        <v>0</v>
      </c>
      <c r="N24" s="40">
        <v>0</v>
      </c>
      <c r="O24" s="40">
        <v>0</v>
      </c>
      <c r="P24" s="40">
        <v>10655.69</v>
      </c>
      <c r="Q24" s="40">
        <v>1285</v>
      </c>
      <c r="R24" s="40">
        <v>1597.69</v>
      </c>
      <c r="S24" s="40">
        <v>16642.189999999999</v>
      </c>
    </row>
    <row r="25" spans="1:19" x14ac:dyDescent="0.25">
      <c r="A25" s="6"/>
      <c r="B25" s="6"/>
      <c r="C25" s="6"/>
      <c r="D25" s="6" t="s">
        <v>261</v>
      </c>
      <c r="E25" s="6"/>
      <c r="F25" s="6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</row>
    <row r="26" spans="1:19" ht="15.75" thickBot="1" x14ac:dyDescent="0.3">
      <c r="A26" s="6"/>
      <c r="B26" s="6"/>
      <c r="C26" s="6"/>
      <c r="D26" s="6"/>
      <c r="E26" s="6" t="s">
        <v>262</v>
      </c>
      <c r="F26" s="6"/>
      <c r="G26" s="77">
        <v>0</v>
      </c>
      <c r="H26" s="77">
        <v>0</v>
      </c>
      <c r="I26" s="77">
        <v>60.81</v>
      </c>
      <c r="J26" s="77">
        <v>0</v>
      </c>
      <c r="K26" s="77">
        <v>0</v>
      </c>
      <c r="L26" s="77">
        <v>36.19</v>
      </c>
      <c r="M26" s="77">
        <v>0</v>
      </c>
      <c r="N26" s="77">
        <v>27.65</v>
      </c>
      <c r="O26" s="77">
        <v>17.73</v>
      </c>
      <c r="P26" s="77">
        <v>3.09</v>
      </c>
      <c r="Q26" s="77">
        <v>68.27</v>
      </c>
      <c r="R26" s="77">
        <v>31</v>
      </c>
      <c r="S26" s="77">
        <v>244.74</v>
      </c>
    </row>
    <row r="27" spans="1:19" x14ac:dyDescent="0.25">
      <c r="A27" s="6"/>
      <c r="B27" s="6"/>
      <c r="C27" s="6"/>
      <c r="D27" s="6" t="s">
        <v>263</v>
      </c>
      <c r="E27" s="6"/>
      <c r="F27" s="6"/>
      <c r="G27" s="40">
        <v>0</v>
      </c>
      <c r="H27" s="40">
        <v>0</v>
      </c>
      <c r="I27" s="40">
        <v>60.81</v>
      </c>
      <c r="J27" s="40">
        <v>0</v>
      </c>
      <c r="K27" s="40">
        <v>0</v>
      </c>
      <c r="L27" s="40">
        <v>36.19</v>
      </c>
      <c r="M27" s="40">
        <v>0</v>
      </c>
      <c r="N27" s="40">
        <v>27.65</v>
      </c>
      <c r="O27" s="40">
        <v>17.73</v>
      </c>
      <c r="P27" s="40">
        <v>3.09</v>
      </c>
      <c r="Q27" s="40">
        <v>68.27</v>
      </c>
      <c r="R27" s="40">
        <v>31</v>
      </c>
      <c r="S27" s="40">
        <v>244.74</v>
      </c>
    </row>
    <row r="28" spans="1:19" x14ac:dyDescent="0.25">
      <c r="A28" s="6"/>
      <c r="B28" s="6"/>
      <c r="C28" s="6"/>
      <c r="D28" s="6" t="s">
        <v>22</v>
      </c>
      <c r="E28" s="6"/>
      <c r="F28" s="6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1:19" x14ac:dyDescent="0.25">
      <c r="A29" s="6"/>
      <c r="B29" s="6"/>
      <c r="C29" s="6"/>
      <c r="D29" s="6"/>
      <c r="E29" s="6" t="s">
        <v>23</v>
      </c>
      <c r="F29" s="6"/>
      <c r="G29" s="40">
        <v>60</v>
      </c>
      <c r="H29" s="40">
        <v>20</v>
      </c>
      <c r="I29" s="40">
        <v>20</v>
      </c>
      <c r="J29" s="40">
        <v>0</v>
      </c>
      <c r="K29" s="40">
        <v>0</v>
      </c>
      <c r="L29" s="40">
        <v>0</v>
      </c>
      <c r="M29" s="40">
        <v>0</v>
      </c>
      <c r="N29" s="40">
        <v>40</v>
      </c>
      <c r="O29" s="40">
        <v>0</v>
      </c>
      <c r="P29" s="40">
        <v>0</v>
      </c>
      <c r="Q29" s="40">
        <v>0</v>
      </c>
      <c r="R29" s="40">
        <v>0</v>
      </c>
      <c r="S29" s="40">
        <v>140</v>
      </c>
    </row>
    <row r="30" spans="1:19" x14ac:dyDescent="0.25">
      <c r="A30" s="6"/>
      <c r="B30" s="6"/>
      <c r="C30" s="6"/>
      <c r="D30" s="6"/>
      <c r="E30" s="6" t="s">
        <v>27</v>
      </c>
      <c r="F30" s="6"/>
      <c r="G30" s="40">
        <v>96.42</v>
      </c>
      <c r="H30" s="40">
        <v>54.56</v>
      </c>
      <c r="I30" s="40">
        <v>87.32</v>
      </c>
      <c r="J30" s="40">
        <v>64.5</v>
      </c>
      <c r="K30" s="40">
        <v>69.099999999999994</v>
      </c>
      <c r="L30" s="40">
        <v>61</v>
      </c>
      <c r="M30" s="40">
        <v>74.25</v>
      </c>
      <c r="N30" s="40">
        <v>56.9</v>
      </c>
      <c r="O30" s="40">
        <v>34.799999999999997</v>
      </c>
      <c r="P30" s="40">
        <v>0</v>
      </c>
      <c r="Q30" s="40">
        <v>0</v>
      </c>
      <c r="R30" s="40">
        <v>0</v>
      </c>
      <c r="S30" s="40">
        <v>598.85</v>
      </c>
    </row>
    <row r="31" spans="1:19" x14ac:dyDescent="0.25">
      <c r="A31" s="6"/>
      <c r="B31" s="6"/>
      <c r="C31" s="6"/>
      <c r="D31" s="6"/>
      <c r="E31" s="6" t="s">
        <v>28</v>
      </c>
      <c r="F31" s="6"/>
      <c r="G31" s="40">
        <v>92.75</v>
      </c>
      <c r="H31" s="40">
        <v>0</v>
      </c>
      <c r="I31" s="40">
        <v>50</v>
      </c>
      <c r="J31" s="40">
        <v>8.25</v>
      </c>
      <c r="K31" s="40">
        <v>0</v>
      </c>
      <c r="L31" s="40">
        <v>0</v>
      </c>
      <c r="M31" s="40">
        <v>0</v>
      </c>
      <c r="N31" s="40">
        <v>13.59</v>
      </c>
      <c r="O31" s="40">
        <v>0</v>
      </c>
      <c r="P31" s="40">
        <v>10500</v>
      </c>
      <c r="Q31" s="40">
        <v>25</v>
      </c>
      <c r="R31" s="40">
        <v>-10000</v>
      </c>
      <c r="S31" s="40">
        <v>689.59</v>
      </c>
    </row>
    <row r="32" spans="1:19" ht="15.75" thickBot="1" x14ac:dyDescent="0.3">
      <c r="A32" s="6"/>
      <c r="B32" s="6"/>
      <c r="C32" s="6"/>
      <c r="D32" s="6"/>
      <c r="E32" s="6" t="s">
        <v>342</v>
      </c>
      <c r="F32" s="6"/>
      <c r="G32" s="73">
        <v>78.099999999999994</v>
      </c>
      <c r="H32" s="73">
        <v>52.54</v>
      </c>
      <c r="I32" s="73">
        <v>85.49</v>
      </c>
      <c r="J32" s="73">
        <v>0</v>
      </c>
      <c r="K32" s="73">
        <v>49.99</v>
      </c>
      <c r="L32" s="73">
        <v>85</v>
      </c>
      <c r="M32" s="73">
        <v>0</v>
      </c>
      <c r="N32" s="73">
        <v>60.46</v>
      </c>
      <c r="O32" s="73">
        <v>83.12</v>
      </c>
      <c r="P32" s="73">
        <v>0</v>
      </c>
      <c r="Q32" s="73">
        <v>56.07</v>
      </c>
      <c r="R32" s="73">
        <v>0</v>
      </c>
      <c r="S32" s="73">
        <v>550.77</v>
      </c>
    </row>
    <row r="33" spans="1:19" ht="15.75" thickBot="1" x14ac:dyDescent="0.3">
      <c r="A33" s="6"/>
      <c r="B33" s="6"/>
      <c r="C33" s="6"/>
      <c r="D33" s="6" t="s">
        <v>29</v>
      </c>
      <c r="E33" s="6"/>
      <c r="F33" s="6"/>
      <c r="G33" s="75">
        <v>327.27</v>
      </c>
      <c r="H33" s="75">
        <v>127.1</v>
      </c>
      <c r="I33" s="75">
        <v>242.81</v>
      </c>
      <c r="J33" s="75">
        <v>72.75</v>
      </c>
      <c r="K33" s="75">
        <v>119.09</v>
      </c>
      <c r="L33" s="75">
        <v>146</v>
      </c>
      <c r="M33" s="75">
        <v>74.25</v>
      </c>
      <c r="N33" s="75">
        <v>170.95</v>
      </c>
      <c r="O33" s="75">
        <v>117.92</v>
      </c>
      <c r="P33" s="75">
        <v>10500</v>
      </c>
      <c r="Q33" s="75">
        <v>81.069999999999993</v>
      </c>
      <c r="R33" s="75">
        <v>-10000</v>
      </c>
      <c r="S33" s="75">
        <v>1979.21</v>
      </c>
    </row>
    <row r="34" spans="1:19" x14ac:dyDescent="0.25">
      <c r="A34" s="6"/>
      <c r="B34" s="6"/>
      <c r="C34" s="6" t="s">
        <v>30</v>
      </c>
      <c r="D34" s="6"/>
      <c r="E34" s="6"/>
      <c r="F34" s="6"/>
      <c r="G34" s="40">
        <v>44395.23</v>
      </c>
      <c r="H34" s="40">
        <v>37339.11</v>
      </c>
      <c r="I34" s="40">
        <v>43378.52</v>
      </c>
      <c r="J34" s="40">
        <v>36670.36</v>
      </c>
      <c r="K34" s="40">
        <v>55175.040000000001</v>
      </c>
      <c r="L34" s="40">
        <v>65455.95</v>
      </c>
      <c r="M34" s="40">
        <v>56863.65</v>
      </c>
      <c r="N34" s="40">
        <v>49265.08</v>
      </c>
      <c r="O34" s="40">
        <v>51893.03</v>
      </c>
      <c r="P34" s="40">
        <v>62287.39</v>
      </c>
      <c r="Q34" s="40">
        <v>42373.43</v>
      </c>
      <c r="R34" s="40">
        <v>44176.2</v>
      </c>
      <c r="S34" s="40">
        <v>589272.99</v>
      </c>
    </row>
    <row r="35" spans="1:19" x14ac:dyDescent="0.25">
      <c r="A35" s="6"/>
      <c r="B35" s="6"/>
      <c r="C35" s="6" t="s">
        <v>31</v>
      </c>
      <c r="D35" s="6"/>
      <c r="E35" s="6"/>
      <c r="F35" s="6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</row>
    <row r="36" spans="1:19" x14ac:dyDescent="0.25">
      <c r="A36" s="6"/>
      <c r="B36" s="6"/>
      <c r="C36" s="6"/>
      <c r="D36" s="6" t="s">
        <v>32</v>
      </c>
      <c r="E36" s="6"/>
      <c r="F36" s="6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</row>
    <row r="37" spans="1:19" x14ac:dyDescent="0.25">
      <c r="A37" s="6"/>
      <c r="B37" s="6"/>
      <c r="C37" s="6"/>
      <c r="D37" s="6"/>
      <c r="E37" s="6" t="s">
        <v>343</v>
      </c>
      <c r="F37" s="6"/>
      <c r="G37" s="40">
        <v>0</v>
      </c>
      <c r="H37" s="40">
        <v>0</v>
      </c>
      <c r="I37" s="40">
        <v>0</v>
      </c>
      <c r="J37" s="40">
        <v>27.16</v>
      </c>
      <c r="K37" s="40">
        <v>299.24</v>
      </c>
      <c r="L37" s="40">
        <v>0</v>
      </c>
      <c r="M37" s="40">
        <v>0</v>
      </c>
      <c r="N37" s="40">
        <v>126.01</v>
      </c>
      <c r="O37" s="40">
        <v>0</v>
      </c>
      <c r="P37" s="40">
        <v>0</v>
      </c>
      <c r="Q37" s="40">
        <v>0</v>
      </c>
      <c r="R37" s="40">
        <v>0</v>
      </c>
      <c r="S37" s="40">
        <v>452.41</v>
      </c>
    </row>
    <row r="38" spans="1:19" x14ac:dyDescent="0.25">
      <c r="A38" s="6"/>
      <c r="B38" s="6"/>
      <c r="C38" s="6"/>
      <c r="D38" s="6"/>
      <c r="E38" s="6" t="s">
        <v>36</v>
      </c>
      <c r="F38" s="6"/>
      <c r="G38" s="40">
        <v>141.78</v>
      </c>
      <c r="H38" s="40">
        <v>114</v>
      </c>
      <c r="I38" s="40">
        <v>34.99</v>
      </c>
      <c r="J38" s="40">
        <v>282.04000000000002</v>
      </c>
      <c r="K38" s="40">
        <v>143.22</v>
      </c>
      <c r="L38" s="40">
        <v>199.52</v>
      </c>
      <c r="M38" s="40">
        <v>0</v>
      </c>
      <c r="N38" s="40">
        <v>154.29</v>
      </c>
      <c r="O38" s="40">
        <v>152.03</v>
      </c>
      <c r="P38" s="40">
        <v>0</v>
      </c>
      <c r="Q38" s="40">
        <v>0</v>
      </c>
      <c r="R38" s="40">
        <v>0</v>
      </c>
      <c r="S38" s="40">
        <v>1221.8699999999999</v>
      </c>
    </row>
    <row r="39" spans="1:19" x14ac:dyDescent="0.25">
      <c r="A39" s="6"/>
      <c r="B39" s="6"/>
      <c r="C39" s="6"/>
      <c r="D39" s="6"/>
      <c r="E39" s="6" t="s">
        <v>37</v>
      </c>
      <c r="F39" s="6"/>
      <c r="G39" s="40">
        <v>0</v>
      </c>
      <c r="H39" s="40">
        <v>100</v>
      </c>
      <c r="I39" s="40">
        <v>7.34</v>
      </c>
      <c r="J39" s="40">
        <v>0</v>
      </c>
      <c r="K39" s="40">
        <v>0</v>
      </c>
      <c r="L39" s="40">
        <v>0</v>
      </c>
      <c r="M39" s="40">
        <v>0</v>
      </c>
      <c r="N39" s="40">
        <v>55</v>
      </c>
      <c r="O39" s="40">
        <v>106.48</v>
      </c>
      <c r="P39" s="40">
        <v>0</v>
      </c>
      <c r="Q39" s="40">
        <v>0</v>
      </c>
      <c r="R39" s="40">
        <v>0</v>
      </c>
      <c r="S39" s="40">
        <v>268.82</v>
      </c>
    </row>
    <row r="40" spans="1:19" s="95" customFormat="1" x14ac:dyDescent="0.25">
      <c r="A40" s="79"/>
      <c r="B40" s="79"/>
      <c r="C40" s="79"/>
      <c r="D40" s="79"/>
      <c r="E40" s="79" t="s">
        <v>38</v>
      </c>
      <c r="F40" s="79"/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200</v>
      </c>
      <c r="S40" s="40">
        <v>200</v>
      </c>
    </row>
    <row r="41" spans="1:19" x14ac:dyDescent="0.25">
      <c r="A41" s="6"/>
      <c r="B41" s="6"/>
      <c r="C41" s="6"/>
      <c r="D41" s="6"/>
      <c r="E41" s="6" t="s">
        <v>41</v>
      </c>
      <c r="F41" s="6"/>
      <c r="G41" s="40">
        <v>0</v>
      </c>
      <c r="H41" s="40">
        <v>185.47</v>
      </c>
      <c r="I41" s="40">
        <v>838.45</v>
      </c>
      <c r="J41" s="40">
        <v>1033.1300000000001</v>
      </c>
      <c r="K41" s="40">
        <v>0</v>
      </c>
      <c r="L41" s="40">
        <v>314.41000000000003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2371.46</v>
      </c>
    </row>
    <row r="42" spans="1:19" x14ac:dyDescent="0.25">
      <c r="A42" s="6"/>
      <c r="B42" s="6"/>
      <c r="C42" s="6"/>
      <c r="D42" s="6"/>
      <c r="E42" s="6" t="s">
        <v>42</v>
      </c>
      <c r="F42" s="6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</row>
    <row r="43" spans="1:19" x14ac:dyDescent="0.25">
      <c r="A43" s="6"/>
      <c r="B43" s="6"/>
      <c r="C43" s="6"/>
      <c r="D43" s="6"/>
      <c r="E43" s="6"/>
      <c r="F43" s="6" t="s">
        <v>224</v>
      </c>
      <c r="G43" s="40">
        <v>0</v>
      </c>
      <c r="H43" s="40">
        <v>16.25</v>
      </c>
      <c r="I43" s="40">
        <v>31.26</v>
      </c>
      <c r="J43" s="40">
        <v>18.440000000000001</v>
      </c>
      <c r="K43" s="40">
        <v>0</v>
      </c>
      <c r="L43" s="40">
        <v>0</v>
      </c>
      <c r="M43" s="40">
        <v>0</v>
      </c>
      <c r="N43" s="40">
        <v>35.69</v>
      </c>
      <c r="O43" s="40">
        <v>0</v>
      </c>
      <c r="P43" s="40">
        <v>0</v>
      </c>
      <c r="Q43" s="40">
        <v>0</v>
      </c>
      <c r="R43" s="40">
        <v>0</v>
      </c>
      <c r="S43" s="40">
        <v>101.64</v>
      </c>
    </row>
    <row r="44" spans="1:19" x14ac:dyDescent="0.25">
      <c r="A44" s="6"/>
      <c r="B44" s="6"/>
      <c r="C44" s="6"/>
      <c r="D44" s="6"/>
      <c r="E44" s="6"/>
      <c r="F44" s="6" t="s">
        <v>234</v>
      </c>
      <c r="G44" s="40">
        <v>250</v>
      </c>
      <c r="H44" s="40">
        <v>250</v>
      </c>
      <c r="I44" s="40">
        <v>0</v>
      </c>
      <c r="J44" s="40">
        <v>250</v>
      </c>
      <c r="K44" s="40">
        <v>0</v>
      </c>
      <c r="L44" s="40">
        <v>150</v>
      </c>
      <c r="M44" s="40">
        <v>250</v>
      </c>
      <c r="N44" s="40">
        <v>250</v>
      </c>
      <c r="O44" s="40">
        <v>0</v>
      </c>
      <c r="P44" s="40">
        <v>0</v>
      </c>
      <c r="Q44" s="40">
        <v>0</v>
      </c>
      <c r="R44" s="40">
        <v>0</v>
      </c>
      <c r="S44" s="40">
        <v>1400</v>
      </c>
    </row>
    <row r="45" spans="1:19" ht="15.75" thickBot="1" x14ac:dyDescent="0.3">
      <c r="A45" s="6"/>
      <c r="B45" s="6"/>
      <c r="C45" s="6"/>
      <c r="D45" s="6"/>
      <c r="E45" s="6"/>
      <c r="F45" s="6" t="s">
        <v>44</v>
      </c>
      <c r="G45" s="73">
        <v>64.67</v>
      </c>
      <c r="H45" s="73">
        <v>0</v>
      </c>
      <c r="I45" s="73">
        <v>4.75</v>
      </c>
      <c r="J45" s="73">
        <v>263.70999999999998</v>
      </c>
      <c r="K45" s="73">
        <v>0</v>
      </c>
      <c r="L45" s="73">
        <v>228.01</v>
      </c>
      <c r="M45" s="73">
        <v>35.659999999999997</v>
      </c>
      <c r="N45" s="73">
        <v>0</v>
      </c>
      <c r="O45" s="73">
        <v>0</v>
      </c>
      <c r="P45" s="73">
        <v>0</v>
      </c>
      <c r="Q45" s="73">
        <v>0</v>
      </c>
      <c r="R45" s="73">
        <v>0</v>
      </c>
      <c r="S45" s="73">
        <v>596.79999999999995</v>
      </c>
    </row>
    <row r="46" spans="1:19" ht="15.75" thickBot="1" x14ac:dyDescent="0.3">
      <c r="A46" s="6"/>
      <c r="B46" s="6"/>
      <c r="C46" s="6"/>
      <c r="D46" s="6"/>
      <c r="E46" s="6" t="s">
        <v>45</v>
      </c>
      <c r="F46" s="6"/>
      <c r="G46" s="75">
        <v>314.67</v>
      </c>
      <c r="H46" s="75">
        <v>266.25</v>
      </c>
      <c r="I46" s="75">
        <v>36.01</v>
      </c>
      <c r="J46" s="75">
        <v>532.15</v>
      </c>
      <c r="K46" s="75">
        <v>0</v>
      </c>
      <c r="L46" s="75">
        <v>378.01</v>
      </c>
      <c r="M46" s="75">
        <v>285.66000000000003</v>
      </c>
      <c r="N46" s="75">
        <v>285.69</v>
      </c>
      <c r="O46" s="75">
        <v>0</v>
      </c>
      <c r="P46" s="75">
        <v>0</v>
      </c>
      <c r="Q46" s="75">
        <v>0</v>
      </c>
      <c r="R46" s="75">
        <v>0</v>
      </c>
      <c r="S46" s="75">
        <v>2098.44</v>
      </c>
    </row>
    <row r="47" spans="1:19" x14ac:dyDescent="0.25">
      <c r="A47" s="6"/>
      <c r="B47" s="6"/>
      <c r="C47" s="6"/>
      <c r="D47" s="6" t="s">
        <v>46</v>
      </c>
      <c r="E47" s="6"/>
      <c r="F47" s="6"/>
      <c r="G47" s="40">
        <v>456.45</v>
      </c>
      <c r="H47" s="40">
        <v>665.72</v>
      </c>
      <c r="I47" s="40">
        <v>916.79</v>
      </c>
      <c r="J47" s="40">
        <v>1874.48</v>
      </c>
      <c r="K47" s="40">
        <v>442.46</v>
      </c>
      <c r="L47" s="40">
        <v>891.94</v>
      </c>
      <c r="M47" s="40">
        <v>285.66000000000003</v>
      </c>
      <c r="N47" s="40">
        <v>620.99</v>
      </c>
      <c r="O47" s="40">
        <v>258.51</v>
      </c>
      <c r="P47" s="40">
        <v>0</v>
      </c>
      <c r="Q47" s="40">
        <v>0</v>
      </c>
      <c r="R47" s="40">
        <v>200</v>
      </c>
      <c r="S47" s="40">
        <v>6613</v>
      </c>
    </row>
    <row r="48" spans="1:19" x14ac:dyDescent="0.25">
      <c r="A48" s="6"/>
      <c r="B48" s="6"/>
      <c r="C48" s="6"/>
      <c r="D48" s="6" t="s">
        <v>47</v>
      </c>
      <c r="E48" s="6"/>
      <c r="F48" s="6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</row>
    <row r="49" spans="1:19" x14ac:dyDescent="0.25">
      <c r="A49" s="6"/>
      <c r="B49" s="6"/>
      <c r="C49" s="6"/>
      <c r="D49" s="6"/>
      <c r="E49" s="6" t="s">
        <v>48</v>
      </c>
      <c r="F49" s="6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</row>
    <row r="50" spans="1:19" x14ac:dyDescent="0.25">
      <c r="A50" s="6"/>
      <c r="B50" s="6"/>
      <c r="C50" s="6"/>
      <c r="D50" s="6"/>
      <c r="E50" s="6"/>
      <c r="F50" s="6" t="s">
        <v>49</v>
      </c>
      <c r="G50" s="40">
        <v>0</v>
      </c>
      <c r="H50" s="40">
        <v>0</v>
      </c>
      <c r="I50" s="40">
        <v>0</v>
      </c>
      <c r="J50" s="40">
        <v>262.56</v>
      </c>
      <c r="K50" s="40">
        <v>56.62</v>
      </c>
      <c r="L50" s="40">
        <v>308.69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627.87</v>
      </c>
    </row>
    <row r="51" spans="1:19" x14ac:dyDescent="0.25">
      <c r="A51" s="6"/>
      <c r="B51" s="6"/>
      <c r="C51" s="6"/>
      <c r="D51" s="6"/>
      <c r="E51" s="6"/>
      <c r="F51" s="6" t="s">
        <v>392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225</v>
      </c>
      <c r="M51" s="40">
        <v>0</v>
      </c>
      <c r="N51" s="40">
        <v>0</v>
      </c>
      <c r="O51" s="40">
        <v>0</v>
      </c>
      <c r="P51" s="40">
        <v>250</v>
      </c>
      <c r="Q51" s="40">
        <v>424</v>
      </c>
      <c r="R51" s="40">
        <v>0</v>
      </c>
      <c r="S51" s="40">
        <v>899</v>
      </c>
    </row>
    <row r="52" spans="1:19" x14ac:dyDescent="0.25">
      <c r="A52" s="6"/>
      <c r="B52" s="6"/>
      <c r="C52" s="6"/>
      <c r="D52" s="6"/>
      <c r="E52" s="6"/>
      <c r="F52" s="6" t="s">
        <v>51</v>
      </c>
      <c r="G52" s="40">
        <v>90</v>
      </c>
      <c r="H52" s="40">
        <v>202.5</v>
      </c>
      <c r="I52" s="40">
        <v>150</v>
      </c>
      <c r="J52" s="40">
        <v>240</v>
      </c>
      <c r="K52" s="40">
        <v>120</v>
      </c>
      <c r="L52" s="40">
        <v>120</v>
      </c>
      <c r="M52" s="40">
        <v>-772.5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150</v>
      </c>
    </row>
    <row r="53" spans="1:19" ht="15.75" thickBot="1" x14ac:dyDescent="0.3">
      <c r="A53" s="6"/>
      <c r="B53" s="6"/>
      <c r="C53" s="6"/>
      <c r="D53" s="6"/>
      <c r="E53" s="6"/>
      <c r="F53" s="6" t="s">
        <v>52</v>
      </c>
      <c r="G53" s="77">
        <v>0</v>
      </c>
      <c r="H53" s="77">
        <v>125</v>
      </c>
      <c r="I53" s="77">
        <v>0</v>
      </c>
      <c r="J53" s="77">
        <v>150</v>
      </c>
      <c r="K53" s="77">
        <v>0</v>
      </c>
      <c r="L53" s="77">
        <v>200</v>
      </c>
      <c r="M53" s="77">
        <v>125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600</v>
      </c>
    </row>
    <row r="54" spans="1:19" x14ac:dyDescent="0.25">
      <c r="A54" s="6"/>
      <c r="B54" s="6"/>
      <c r="C54" s="6"/>
      <c r="D54" s="6"/>
      <c r="E54" s="6" t="s">
        <v>53</v>
      </c>
      <c r="F54" s="6"/>
      <c r="G54" s="40">
        <v>90</v>
      </c>
      <c r="H54" s="40">
        <v>327.5</v>
      </c>
      <c r="I54" s="40">
        <v>150</v>
      </c>
      <c r="J54" s="40">
        <v>652.55999999999995</v>
      </c>
      <c r="K54" s="40">
        <v>176.62</v>
      </c>
      <c r="L54" s="40">
        <v>853.69</v>
      </c>
      <c r="M54" s="40">
        <v>-647.5</v>
      </c>
      <c r="N54" s="40">
        <v>0</v>
      </c>
      <c r="O54" s="40">
        <v>0</v>
      </c>
      <c r="P54" s="40">
        <v>250</v>
      </c>
      <c r="Q54" s="40">
        <v>424</v>
      </c>
      <c r="R54" s="40">
        <v>0</v>
      </c>
      <c r="S54" s="40">
        <v>2276.87</v>
      </c>
    </row>
    <row r="55" spans="1:19" x14ac:dyDescent="0.25">
      <c r="A55" s="6"/>
      <c r="B55" s="6"/>
      <c r="C55" s="6"/>
      <c r="D55" s="6"/>
      <c r="E55" s="6" t="s">
        <v>54</v>
      </c>
      <c r="F55" s="6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</row>
    <row r="56" spans="1:19" x14ac:dyDescent="0.25">
      <c r="A56" s="6"/>
      <c r="B56" s="6"/>
      <c r="C56" s="6"/>
      <c r="D56" s="6"/>
      <c r="E56" s="6"/>
      <c r="F56" s="6" t="s">
        <v>393</v>
      </c>
      <c r="G56" s="40">
        <v>0</v>
      </c>
      <c r="H56" s="40">
        <v>0</v>
      </c>
      <c r="I56" s="40">
        <v>0</v>
      </c>
      <c r="J56" s="40">
        <v>-15</v>
      </c>
      <c r="K56" s="40">
        <v>0</v>
      </c>
      <c r="L56" s="40">
        <v>21</v>
      </c>
      <c r="M56" s="40">
        <v>-14</v>
      </c>
      <c r="N56" s="40">
        <v>28</v>
      </c>
      <c r="O56" s="40">
        <v>0</v>
      </c>
      <c r="P56" s="40">
        <v>0</v>
      </c>
      <c r="Q56" s="40">
        <v>0</v>
      </c>
      <c r="R56" s="40">
        <v>0</v>
      </c>
      <c r="S56" s="40">
        <v>20</v>
      </c>
    </row>
    <row r="57" spans="1:19" x14ac:dyDescent="0.25">
      <c r="A57" s="6"/>
      <c r="B57" s="6"/>
      <c r="C57" s="6"/>
      <c r="D57" s="6"/>
      <c r="E57" s="6"/>
      <c r="F57" s="6" t="s">
        <v>394</v>
      </c>
      <c r="G57" s="40">
        <v>193.8</v>
      </c>
      <c r="H57" s="40">
        <v>428.71</v>
      </c>
      <c r="I57" s="40">
        <v>618.98</v>
      </c>
      <c r="J57" s="40">
        <v>675.68</v>
      </c>
      <c r="K57" s="40">
        <v>485.7</v>
      </c>
      <c r="L57" s="40">
        <v>721.87</v>
      </c>
      <c r="M57" s="40">
        <v>447.38</v>
      </c>
      <c r="N57" s="40">
        <v>774.75</v>
      </c>
      <c r="O57" s="40">
        <v>772.6</v>
      </c>
      <c r="P57" s="40">
        <v>465</v>
      </c>
      <c r="Q57" s="40">
        <v>360</v>
      </c>
      <c r="R57" s="40">
        <v>330</v>
      </c>
      <c r="S57" s="40">
        <v>6274.47</v>
      </c>
    </row>
    <row r="58" spans="1:19" x14ac:dyDescent="0.25">
      <c r="A58" s="6"/>
      <c r="B58" s="6"/>
      <c r="C58" s="6"/>
      <c r="D58" s="6"/>
      <c r="E58" s="6"/>
      <c r="F58" s="6" t="s">
        <v>395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73.48</v>
      </c>
      <c r="O58" s="40">
        <v>0</v>
      </c>
      <c r="P58" s="40">
        <v>0</v>
      </c>
      <c r="Q58" s="40">
        <v>0</v>
      </c>
      <c r="R58" s="40">
        <v>0</v>
      </c>
      <c r="S58" s="40">
        <v>73.48</v>
      </c>
    </row>
    <row r="59" spans="1:19" x14ac:dyDescent="0.25">
      <c r="A59" s="6"/>
      <c r="B59" s="6"/>
      <c r="C59" s="6"/>
      <c r="D59" s="6"/>
      <c r="E59" s="6"/>
      <c r="F59" s="6" t="s">
        <v>396</v>
      </c>
      <c r="G59" s="40">
        <v>0</v>
      </c>
      <c r="H59" s="40">
        <v>220</v>
      </c>
      <c r="I59" s="40">
        <v>0</v>
      </c>
      <c r="J59" s="40">
        <v>0</v>
      </c>
      <c r="K59" s="40">
        <v>261.66000000000003</v>
      </c>
      <c r="L59" s="40">
        <v>37.14</v>
      </c>
      <c r="M59" s="40">
        <v>0</v>
      </c>
      <c r="N59" s="40">
        <v>153.63</v>
      </c>
      <c r="O59" s="40">
        <v>-20</v>
      </c>
      <c r="P59" s="40">
        <v>0</v>
      </c>
      <c r="Q59" s="40">
        <v>0</v>
      </c>
      <c r="R59" s="40">
        <v>0</v>
      </c>
      <c r="S59" s="40">
        <v>652.42999999999995</v>
      </c>
    </row>
    <row r="60" spans="1:19" x14ac:dyDescent="0.25">
      <c r="A60" s="6"/>
      <c r="B60" s="6"/>
      <c r="C60" s="6"/>
      <c r="D60" s="6"/>
      <c r="E60" s="6"/>
      <c r="F60" s="6" t="s">
        <v>397</v>
      </c>
      <c r="G60" s="40">
        <v>0</v>
      </c>
      <c r="H60" s="40">
        <v>0</v>
      </c>
      <c r="I60" s="40">
        <v>539.63</v>
      </c>
      <c r="J60" s="40">
        <v>389.18</v>
      </c>
      <c r="K60" s="40">
        <v>634.79999999999995</v>
      </c>
      <c r="L60" s="40">
        <v>307.97000000000003</v>
      </c>
      <c r="M60" s="40">
        <v>332.25</v>
      </c>
      <c r="N60" s="40">
        <v>653.11</v>
      </c>
      <c r="O60" s="40">
        <v>695.56</v>
      </c>
      <c r="P60" s="40">
        <v>291.14999999999998</v>
      </c>
      <c r="Q60" s="40">
        <v>574.79999999999995</v>
      </c>
      <c r="R60" s="40">
        <v>423.6</v>
      </c>
      <c r="S60" s="40">
        <v>4842.05</v>
      </c>
    </row>
    <row r="61" spans="1:19" x14ac:dyDescent="0.25">
      <c r="A61" s="6"/>
      <c r="B61" s="6"/>
      <c r="C61" s="6"/>
      <c r="D61" s="6"/>
      <c r="E61" s="6"/>
      <c r="F61" s="6" t="s">
        <v>398</v>
      </c>
      <c r="G61" s="40">
        <v>0</v>
      </c>
      <c r="H61" s="40">
        <v>46.12</v>
      </c>
      <c r="I61" s="40">
        <v>44.45</v>
      </c>
      <c r="J61" s="40">
        <v>123.79</v>
      </c>
      <c r="K61" s="40">
        <v>269.52999999999997</v>
      </c>
      <c r="L61" s="40">
        <v>0</v>
      </c>
      <c r="M61" s="40">
        <v>0</v>
      </c>
      <c r="N61" s="40">
        <v>29.31</v>
      </c>
      <c r="O61" s="40">
        <v>34.31</v>
      </c>
      <c r="P61" s="40">
        <v>357.28</v>
      </c>
      <c r="Q61" s="40">
        <v>0</v>
      </c>
      <c r="R61" s="40">
        <v>1419.6</v>
      </c>
      <c r="S61" s="40">
        <v>2324.39</v>
      </c>
    </row>
    <row r="62" spans="1:19" x14ac:dyDescent="0.25">
      <c r="A62" s="6"/>
      <c r="B62" s="6"/>
      <c r="C62" s="6"/>
      <c r="D62" s="6"/>
      <c r="E62" s="6"/>
      <c r="F62" s="6" t="s">
        <v>399</v>
      </c>
      <c r="G62" s="40">
        <v>41.97</v>
      </c>
      <c r="H62" s="40">
        <v>16.21</v>
      </c>
      <c r="I62" s="40">
        <v>285.13</v>
      </c>
      <c r="J62" s="40">
        <v>211.33</v>
      </c>
      <c r="K62" s="40">
        <v>344.53</v>
      </c>
      <c r="L62" s="40">
        <v>15.44</v>
      </c>
      <c r="M62" s="40">
        <v>28.9</v>
      </c>
      <c r="N62" s="40">
        <v>15.47</v>
      </c>
      <c r="O62" s="40">
        <v>59.1</v>
      </c>
      <c r="P62" s="40">
        <v>117.26</v>
      </c>
      <c r="Q62" s="40">
        <v>199.84</v>
      </c>
      <c r="R62" s="40">
        <v>94.63</v>
      </c>
      <c r="S62" s="40">
        <v>1429.81</v>
      </c>
    </row>
    <row r="63" spans="1:19" x14ac:dyDescent="0.25">
      <c r="A63" s="6"/>
      <c r="B63" s="6"/>
      <c r="C63" s="6"/>
      <c r="D63" s="6"/>
      <c r="E63" s="6"/>
      <c r="F63" s="6" t="s">
        <v>400</v>
      </c>
      <c r="G63" s="40">
        <v>0</v>
      </c>
      <c r="H63" s="40">
        <v>-30</v>
      </c>
      <c r="I63" s="40">
        <v>74.39</v>
      </c>
      <c r="J63" s="40">
        <v>-19.010000000000002</v>
      </c>
      <c r="K63" s="40">
        <v>0</v>
      </c>
      <c r="L63" s="40">
        <v>0</v>
      </c>
      <c r="M63" s="40">
        <v>0</v>
      </c>
      <c r="N63" s="40">
        <v>151.19999999999999</v>
      </c>
      <c r="O63" s="40">
        <v>18.8</v>
      </c>
      <c r="P63" s="40">
        <v>0</v>
      </c>
      <c r="Q63" s="40">
        <v>0</v>
      </c>
      <c r="R63" s="40">
        <v>0</v>
      </c>
      <c r="S63" s="40">
        <v>195.38</v>
      </c>
    </row>
    <row r="64" spans="1:19" ht="15.75" thickBot="1" x14ac:dyDescent="0.3">
      <c r="A64" s="6"/>
      <c r="B64" s="6"/>
      <c r="C64" s="6"/>
      <c r="D64" s="6"/>
      <c r="E64" s="6"/>
      <c r="F64" s="6" t="s">
        <v>401</v>
      </c>
      <c r="G64" s="77">
        <v>0</v>
      </c>
      <c r="H64" s="77">
        <v>19.54</v>
      </c>
      <c r="I64" s="77">
        <v>0</v>
      </c>
      <c r="J64" s="77">
        <v>0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19.54</v>
      </c>
    </row>
    <row r="65" spans="1:19" x14ac:dyDescent="0.25">
      <c r="A65" s="6"/>
      <c r="B65" s="6"/>
      <c r="C65" s="6"/>
      <c r="D65" s="6"/>
      <c r="E65" s="6" t="s">
        <v>61</v>
      </c>
      <c r="F65" s="6"/>
      <c r="G65" s="40">
        <v>235.77</v>
      </c>
      <c r="H65" s="40">
        <v>700.58</v>
      </c>
      <c r="I65" s="40">
        <v>1562.58</v>
      </c>
      <c r="J65" s="40">
        <v>1365.97</v>
      </c>
      <c r="K65" s="40">
        <v>1996.22</v>
      </c>
      <c r="L65" s="40">
        <v>1103.42</v>
      </c>
      <c r="M65" s="40">
        <v>794.53</v>
      </c>
      <c r="N65" s="40">
        <v>1878.95</v>
      </c>
      <c r="O65" s="40">
        <v>1560.37</v>
      </c>
      <c r="P65" s="40">
        <v>1230.69</v>
      </c>
      <c r="Q65" s="40">
        <v>1134.6400000000001</v>
      </c>
      <c r="R65" s="40">
        <v>2267.83</v>
      </c>
      <c r="S65" s="40">
        <v>15831.55</v>
      </c>
    </row>
    <row r="66" spans="1:19" x14ac:dyDescent="0.25">
      <c r="A66" s="6"/>
      <c r="B66" s="6"/>
      <c r="C66" s="6"/>
      <c r="D66" s="6"/>
      <c r="E66" s="6" t="s">
        <v>62</v>
      </c>
      <c r="F66" s="6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</row>
    <row r="67" spans="1:19" x14ac:dyDescent="0.25">
      <c r="A67" s="6"/>
      <c r="B67" s="6"/>
      <c r="C67" s="6"/>
      <c r="D67" s="6"/>
      <c r="E67" s="6"/>
      <c r="F67" s="6" t="s">
        <v>63</v>
      </c>
      <c r="G67" s="40">
        <v>55</v>
      </c>
      <c r="H67" s="40">
        <v>55</v>
      </c>
      <c r="I67" s="40">
        <v>825.95</v>
      </c>
      <c r="J67" s="40">
        <v>0</v>
      </c>
      <c r="K67" s="40">
        <v>374</v>
      </c>
      <c r="L67" s="40">
        <v>1635</v>
      </c>
      <c r="M67" s="40">
        <v>367</v>
      </c>
      <c r="N67" s="40">
        <v>15</v>
      </c>
      <c r="O67" s="40">
        <v>294</v>
      </c>
      <c r="P67" s="40">
        <v>15</v>
      </c>
      <c r="Q67" s="40">
        <v>15</v>
      </c>
      <c r="R67" s="40">
        <v>15</v>
      </c>
      <c r="S67" s="40">
        <v>3665.95</v>
      </c>
    </row>
    <row r="68" spans="1:19" x14ac:dyDescent="0.25">
      <c r="A68" s="6"/>
      <c r="B68" s="6"/>
      <c r="C68" s="6"/>
      <c r="D68" s="6"/>
      <c r="E68" s="6"/>
      <c r="F68" s="6" t="s">
        <v>301</v>
      </c>
      <c r="G68" s="40">
        <v>63.18</v>
      </c>
      <c r="H68" s="40">
        <v>-50</v>
      </c>
      <c r="I68" s="40">
        <v>0</v>
      </c>
      <c r="J68" s="40">
        <v>0</v>
      </c>
      <c r="K68" s="40">
        <v>0</v>
      </c>
      <c r="L68" s="40">
        <v>-17.89</v>
      </c>
      <c r="M68" s="40">
        <v>6.69</v>
      </c>
      <c r="N68" s="40">
        <v>-7.51</v>
      </c>
      <c r="O68" s="40">
        <v>-44.5</v>
      </c>
      <c r="P68" s="40">
        <v>-2</v>
      </c>
      <c r="Q68" s="40">
        <v>-10</v>
      </c>
      <c r="R68" s="40">
        <v>4.34</v>
      </c>
      <c r="S68" s="40">
        <v>-57.69</v>
      </c>
    </row>
    <row r="69" spans="1:19" s="80" customFormat="1" x14ac:dyDescent="0.25">
      <c r="A69" s="79"/>
      <c r="B69" s="79"/>
      <c r="C69" s="79"/>
      <c r="D69" s="79"/>
      <c r="E69" s="79"/>
      <c r="F69" s="79" t="s">
        <v>52</v>
      </c>
      <c r="G69" s="40">
        <v>0</v>
      </c>
      <c r="H69" s="40">
        <v>0</v>
      </c>
      <c r="I69" s="40">
        <v>56.2</v>
      </c>
      <c r="J69" s="40">
        <v>0</v>
      </c>
      <c r="K69" s="40">
        <v>0</v>
      </c>
      <c r="L69" s="40">
        <v>0</v>
      </c>
      <c r="M69" s="40">
        <v>0</v>
      </c>
      <c r="N69" s="40">
        <v>90</v>
      </c>
      <c r="O69" s="40">
        <v>60.34</v>
      </c>
      <c r="P69" s="40">
        <v>0</v>
      </c>
      <c r="Q69" s="40">
        <v>0</v>
      </c>
      <c r="R69" s="40">
        <v>0</v>
      </c>
      <c r="S69" s="40">
        <v>206.54</v>
      </c>
    </row>
    <row r="70" spans="1:19" s="80" customFormat="1" x14ac:dyDescent="0.25">
      <c r="A70" s="79"/>
      <c r="B70" s="79"/>
      <c r="C70" s="79"/>
      <c r="D70" s="79"/>
      <c r="E70" s="79"/>
      <c r="F70" s="79" t="s">
        <v>227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1000</v>
      </c>
      <c r="P70" s="40">
        <v>0</v>
      </c>
      <c r="Q70" s="40">
        <v>0</v>
      </c>
      <c r="R70" s="40">
        <v>0</v>
      </c>
      <c r="S70" s="40">
        <v>1000</v>
      </c>
    </row>
    <row r="71" spans="1:19" ht="15.75" thickBot="1" x14ac:dyDescent="0.3">
      <c r="A71" s="6"/>
      <c r="B71" s="6"/>
      <c r="C71" s="6"/>
      <c r="D71" s="6"/>
      <c r="E71" s="6"/>
      <c r="F71" s="79" t="s">
        <v>347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0</v>
      </c>
      <c r="N71" s="73">
        <v>0</v>
      </c>
      <c r="O71" s="73">
        <v>1000</v>
      </c>
      <c r="P71" s="73">
        <v>0</v>
      </c>
      <c r="Q71" s="73">
        <v>4000</v>
      </c>
      <c r="R71" s="73">
        <v>0</v>
      </c>
      <c r="S71" s="73">
        <v>5000</v>
      </c>
    </row>
    <row r="72" spans="1:19" ht="15.75" thickBot="1" x14ac:dyDescent="0.3">
      <c r="A72" s="6"/>
      <c r="B72" s="6"/>
      <c r="C72" s="6"/>
      <c r="D72" s="6"/>
      <c r="E72" s="6" t="s">
        <v>65</v>
      </c>
      <c r="F72" s="6"/>
      <c r="G72" s="75">
        <v>118.18</v>
      </c>
      <c r="H72" s="75">
        <v>5</v>
      </c>
      <c r="I72" s="75">
        <v>882.15</v>
      </c>
      <c r="J72" s="75">
        <v>0</v>
      </c>
      <c r="K72" s="75">
        <v>374</v>
      </c>
      <c r="L72" s="75">
        <v>1617.11</v>
      </c>
      <c r="M72" s="75">
        <v>373.69</v>
      </c>
      <c r="N72" s="75">
        <v>97.49</v>
      </c>
      <c r="O72" s="75">
        <v>2309.84</v>
      </c>
      <c r="P72" s="75">
        <v>13</v>
      </c>
      <c r="Q72" s="75">
        <v>4005</v>
      </c>
      <c r="R72" s="75">
        <v>19.34</v>
      </c>
      <c r="S72" s="75">
        <v>9814.7999999999993</v>
      </c>
    </row>
    <row r="73" spans="1:19" x14ac:dyDescent="0.25">
      <c r="A73" s="6"/>
      <c r="B73" s="6"/>
      <c r="C73" s="6"/>
      <c r="D73" s="6" t="s">
        <v>66</v>
      </c>
      <c r="E73" s="6"/>
      <c r="F73" s="6"/>
      <c r="G73" s="40">
        <v>443.95</v>
      </c>
      <c r="H73" s="40">
        <v>1033.08</v>
      </c>
      <c r="I73" s="40">
        <v>2594.73</v>
      </c>
      <c r="J73" s="40">
        <v>2018.53</v>
      </c>
      <c r="K73" s="40">
        <v>2546.84</v>
      </c>
      <c r="L73" s="40">
        <v>3574.22</v>
      </c>
      <c r="M73" s="40">
        <v>520.72</v>
      </c>
      <c r="N73" s="40">
        <v>1976.44</v>
      </c>
      <c r="O73" s="40">
        <v>3870.21</v>
      </c>
      <c r="P73" s="40">
        <v>1493.69</v>
      </c>
      <c r="Q73" s="40">
        <v>5563.64</v>
      </c>
      <c r="R73" s="40">
        <v>2287.17</v>
      </c>
      <c r="S73" s="40">
        <v>27923.22</v>
      </c>
    </row>
    <row r="74" spans="1:19" x14ac:dyDescent="0.25">
      <c r="A74" s="6"/>
      <c r="B74" s="6"/>
      <c r="C74" s="6"/>
      <c r="D74" s="6" t="s">
        <v>67</v>
      </c>
      <c r="E74" s="6"/>
      <c r="F74" s="6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</row>
    <row r="75" spans="1:19" x14ac:dyDescent="0.25">
      <c r="A75" s="6"/>
      <c r="B75" s="6"/>
      <c r="C75" s="6"/>
      <c r="D75" s="6"/>
      <c r="E75" s="6" t="s">
        <v>68</v>
      </c>
      <c r="F75" s="6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</row>
    <row r="76" spans="1:19" x14ac:dyDescent="0.25">
      <c r="A76" s="6"/>
      <c r="B76" s="6"/>
      <c r="C76" s="6"/>
      <c r="D76" s="6"/>
      <c r="E76" s="6"/>
      <c r="F76" s="6" t="s">
        <v>69</v>
      </c>
      <c r="G76" s="40">
        <v>83.08</v>
      </c>
      <c r="H76" s="40">
        <v>83.08</v>
      </c>
      <c r="I76" s="40">
        <v>83.08</v>
      </c>
      <c r="J76" s="40">
        <v>83.08</v>
      </c>
      <c r="K76" s="40">
        <v>83.08</v>
      </c>
      <c r="L76" s="40">
        <v>83.08</v>
      </c>
      <c r="M76" s="40">
        <v>90.01</v>
      </c>
      <c r="N76" s="40">
        <v>90.01</v>
      </c>
      <c r="O76" s="40">
        <v>90.01</v>
      </c>
      <c r="P76" s="40">
        <v>180.02</v>
      </c>
      <c r="Q76" s="40">
        <v>0</v>
      </c>
      <c r="R76" s="40">
        <v>90.01</v>
      </c>
      <c r="S76" s="40">
        <v>1038.54</v>
      </c>
    </row>
    <row r="77" spans="1:19" x14ac:dyDescent="0.25">
      <c r="A77" s="6"/>
      <c r="B77" s="6"/>
      <c r="C77" s="6"/>
      <c r="D77" s="6"/>
      <c r="E77" s="6"/>
      <c r="F77" s="6" t="s">
        <v>70</v>
      </c>
      <c r="G77" s="40">
        <v>2296.66</v>
      </c>
      <c r="H77" s="40">
        <v>2296.66</v>
      </c>
      <c r="I77" s="40">
        <v>2296.66</v>
      </c>
      <c r="J77" s="40">
        <v>2296.66</v>
      </c>
      <c r="K77" s="40">
        <v>2296.66</v>
      </c>
      <c r="L77" s="40">
        <v>2296.66</v>
      </c>
      <c r="M77" s="40">
        <v>2296.66</v>
      </c>
      <c r="N77" s="40">
        <v>2296.66</v>
      </c>
      <c r="O77" s="40">
        <v>2296.66</v>
      </c>
      <c r="P77" s="40">
        <v>2296.66</v>
      </c>
      <c r="Q77" s="40">
        <v>2296.66</v>
      </c>
      <c r="R77" s="40">
        <v>2296.66</v>
      </c>
      <c r="S77" s="40">
        <v>27559.919999999998</v>
      </c>
    </row>
    <row r="78" spans="1:19" x14ac:dyDescent="0.25">
      <c r="A78" s="6"/>
      <c r="B78" s="6"/>
      <c r="C78" s="6"/>
      <c r="D78" s="6"/>
      <c r="E78" s="6"/>
      <c r="F78" s="6" t="s">
        <v>348</v>
      </c>
      <c r="G78" s="40">
        <v>628.5</v>
      </c>
      <c r="H78" s="40">
        <v>628.5</v>
      </c>
      <c r="I78" s="40">
        <v>628.5</v>
      </c>
      <c r="J78" s="40">
        <v>628.5</v>
      </c>
      <c r="K78" s="40">
        <v>628.5</v>
      </c>
      <c r="L78" s="40">
        <v>628.5</v>
      </c>
      <c r="M78" s="40">
        <v>628.5</v>
      </c>
      <c r="N78" s="40">
        <v>628.5</v>
      </c>
      <c r="O78" s="40">
        <v>628.5</v>
      </c>
      <c r="P78" s="40">
        <v>628.5</v>
      </c>
      <c r="Q78" s="40">
        <v>628.5</v>
      </c>
      <c r="R78" s="40">
        <v>628.5</v>
      </c>
      <c r="S78" s="40">
        <v>7542</v>
      </c>
    </row>
    <row r="79" spans="1:19" x14ac:dyDescent="0.25">
      <c r="A79" s="6"/>
      <c r="B79" s="6"/>
      <c r="C79" s="6"/>
      <c r="D79" s="6"/>
      <c r="E79" s="6"/>
      <c r="F79" s="6" t="s">
        <v>71</v>
      </c>
      <c r="G79" s="40">
        <v>852</v>
      </c>
      <c r="H79" s="40">
        <v>903.08</v>
      </c>
      <c r="I79" s="40">
        <v>903.08</v>
      </c>
      <c r="J79" s="40">
        <v>903.08</v>
      </c>
      <c r="K79" s="40">
        <v>903.08</v>
      </c>
      <c r="L79" s="40">
        <v>903.08</v>
      </c>
      <c r="M79" s="40">
        <v>903.08</v>
      </c>
      <c r="N79" s="40">
        <v>903.08</v>
      </c>
      <c r="O79" s="40">
        <v>903.08</v>
      </c>
      <c r="P79" s="40">
        <v>903.08</v>
      </c>
      <c r="Q79" s="40">
        <v>903.08</v>
      </c>
      <c r="R79" s="40">
        <v>1806.16</v>
      </c>
      <c r="S79" s="40">
        <v>11688.96</v>
      </c>
    </row>
    <row r="80" spans="1:19" x14ac:dyDescent="0.25">
      <c r="A80" s="6"/>
      <c r="B80" s="6"/>
      <c r="C80" s="6"/>
      <c r="D80" s="6"/>
      <c r="E80" s="6"/>
      <c r="F80" s="6" t="s">
        <v>72</v>
      </c>
      <c r="G80" s="40">
        <v>146.74</v>
      </c>
      <c r="H80" s="40">
        <v>3300</v>
      </c>
      <c r="I80" s="40">
        <v>1595.7</v>
      </c>
      <c r="J80" s="40">
        <v>0</v>
      </c>
      <c r="K80" s="40">
        <v>1482.01</v>
      </c>
      <c r="L80" s="40">
        <v>1209.94</v>
      </c>
      <c r="M80" s="40">
        <v>260.60000000000002</v>
      </c>
      <c r="N80" s="40">
        <v>1289.56</v>
      </c>
      <c r="O80" s="40">
        <v>0</v>
      </c>
      <c r="P80" s="40">
        <v>0</v>
      </c>
      <c r="Q80" s="40">
        <v>0</v>
      </c>
      <c r="R80" s="40">
        <v>0</v>
      </c>
      <c r="S80" s="40">
        <v>9284.5499999999993</v>
      </c>
    </row>
    <row r="81" spans="1:19" ht="15.75" thickBot="1" x14ac:dyDescent="0.3">
      <c r="A81" s="6"/>
      <c r="B81" s="6"/>
      <c r="C81" s="6"/>
      <c r="D81" s="6"/>
      <c r="E81" s="6"/>
      <c r="F81" s="6" t="s">
        <v>349</v>
      </c>
      <c r="G81" s="77">
        <v>5913.58</v>
      </c>
      <c r="H81" s="77">
        <v>5913.58</v>
      </c>
      <c r="I81" s="77">
        <v>5913.58</v>
      </c>
      <c r="J81" s="77">
        <v>5913.58</v>
      </c>
      <c r="K81" s="77">
        <v>5913.58</v>
      </c>
      <c r="L81" s="77">
        <v>5913.58</v>
      </c>
      <c r="M81" s="77">
        <v>5913.58</v>
      </c>
      <c r="N81" s="77">
        <v>5913.58</v>
      </c>
      <c r="O81" s="77">
        <v>5913.58</v>
      </c>
      <c r="P81" s="77">
        <v>5913.58</v>
      </c>
      <c r="Q81" s="77">
        <v>5913.58</v>
      </c>
      <c r="R81" s="77">
        <v>5913.58</v>
      </c>
      <c r="S81" s="77">
        <v>70962.960000000006</v>
      </c>
    </row>
    <row r="82" spans="1:19" x14ac:dyDescent="0.25">
      <c r="A82" s="6"/>
      <c r="B82" s="6"/>
      <c r="C82" s="6"/>
      <c r="D82" s="6"/>
      <c r="E82" s="6" t="s">
        <v>74</v>
      </c>
      <c r="F82" s="6"/>
      <c r="G82" s="40">
        <v>9920.56</v>
      </c>
      <c r="H82" s="40">
        <v>13124.9</v>
      </c>
      <c r="I82" s="40">
        <v>11420.6</v>
      </c>
      <c r="J82" s="40">
        <v>9824.9</v>
      </c>
      <c r="K82" s="40">
        <v>11306.91</v>
      </c>
      <c r="L82" s="40">
        <v>11034.84</v>
      </c>
      <c r="M82" s="40">
        <v>10092.43</v>
      </c>
      <c r="N82" s="40">
        <v>11121.39</v>
      </c>
      <c r="O82" s="40">
        <v>9831.83</v>
      </c>
      <c r="P82" s="40">
        <v>9921.84</v>
      </c>
      <c r="Q82" s="40">
        <v>9741.82</v>
      </c>
      <c r="R82" s="40">
        <v>10734.91</v>
      </c>
      <c r="S82" s="40">
        <v>128076.93</v>
      </c>
    </row>
    <row r="83" spans="1:19" x14ac:dyDescent="0.25">
      <c r="A83" s="6"/>
      <c r="B83" s="6"/>
      <c r="C83" s="6"/>
      <c r="D83" s="6"/>
      <c r="E83" s="6" t="s">
        <v>75</v>
      </c>
      <c r="F83" s="6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</row>
    <row r="84" spans="1:19" x14ac:dyDescent="0.25">
      <c r="A84" s="6"/>
      <c r="B84" s="6"/>
      <c r="C84" s="6"/>
      <c r="D84" s="6"/>
      <c r="E84" s="6"/>
      <c r="F84" s="6" t="s">
        <v>76</v>
      </c>
      <c r="G84" s="40">
        <v>44.26</v>
      </c>
      <c r="H84" s="40">
        <v>44.26</v>
      </c>
      <c r="I84" s="40">
        <v>44.26</v>
      </c>
      <c r="J84" s="40">
        <v>44.26</v>
      </c>
      <c r="K84" s="40">
        <v>44.26</v>
      </c>
      <c r="L84" s="40">
        <v>44.26</v>
      </c>
      <c r="M84" s="40">
        <v>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0">
        <v>265.56</v>
      </c>
    </row>
    <row r="85" spans="1:19" x14ac:dyDescent="0.25">
      <c r="A85" s="6"/>
      <c r="B85" s="6"/>
      <c r="C85" s="6"/>
      <c r="D85" s="6"/>
      <c r="E85" s="6"/>
      <c r="F85" s="6" t="s">
        <v>77</v>
      </c>
      <c r="G85" s="40">
        <v>1349</v>
      </c>
      <c r="H85" s="40">
        <v>1349</v>
      </c>
      <c r="I85" s="40">
        <v>1349</v>
      </c>
      <c r="J85" s="40">
        <v>1349</v>
      </c>
      <c r="K85" s="40">
        <v>1349</v>
      </c>
      <c r="L85" s="40">
        <v>1349</v>
      </c>
      <c r="M85" s="40">
        <v>0</v>
      </c>
      <c r="N85" s="40">
        <v>0</v>
      </c>
      <c r="O85" s="40">
        <v>0</v>
      </c>
      <c r="P85" s="40">
        <v>0</v>
      </c>
      <c r="Q85" s="40">
        <v>0</v>
      </c>
      <c r="R85" s="40">
        <v>0</v>
      </c>
      <c r="S85" s="40">
        <v>8094</v>
      </c>
    </row>
    <row r="86" spans="1:19" x14ac:dyDescent="0.25">
      <c r="A86" s="6"/>
      <c r="B86" s="6"/>
      <c r="C86" s="6"/>
      <c r="D86" s="6"/>
      <c r="E86" s="6"/>
      <c r="F86" s="6" t="s">
        <v>78</v>
      </c>
      <c r="G86" s="40">
        <v>1232.5999999999999</v>
      </c>
      <c r="H86" s="40">
        <v>1232.5999999999999</v>
      </c>
      <c r="I86" s="40">
        <v>215.44</v>
      </c>
      <c r="J86" s="40">
        <v>724</v>
      </c>
      <c r="K86" s="40">
        <v>724.03</v>
      </c>
      <c r="L86" s="40">
        <v>724.01</v>
      </c>
      <c r="M86" s="40">
        <v>0</v>
      </c>
      <c r="N86" s="40">
        <v>0</v>
      </c>
      <c r="O86" s="40">
        <v>0</v>
      </c>
      <c r="P86" s="40">
        <v>0</v>
      </c>
      <c r="Q86" s="40">
        <v>0</v>
      </c>
      <c r="R86" s="40">
        <v>0</v>
      </c>
      <c r="S86" s="40">
        <v>4852.68</v>
      </c>
    </row>
    <row r="87" spans="1:19" x14ac:dyDescent="0.25">
      <c r="A87" s="6"/>
      <c r="B87" s="6"/>
      <c r="C87" s="6"/>
      <c r="D87" s="6"/>
      <c r="E87" s="6"/>
      <c r="F87" s="6" t="s">
        <v>350</v>
      </c>
      <c r="G87" s="40">
        <v>398</v>
      </c>
      <c r="H87" s="40">
        <v>388.42</v>
      </c>
      <c r="I87" s="40">
        <v>388.42</v>
      </c>
      <c r="J87" s="40">
        <v>388.42</v>
      </c>
      <c r="K87" s="40">
        <v>388.42</v>
      </c>
      <c r="L87" s="40">
        <v>388.42</v>
      </c>
      <c r="M87" s="40">
        <v>388.42</v>
      </c>
      <c r="N87" s="40">
        <v>0</v>
      </c>
      <c r="O87" s="40">
        <v>0</v>
      </c>
      <c r="P87" s="40">
        <v>0</v>
      </c>
      <c r="Q87" s="40">
        <v>0</v>
      </c>
      <c r="R87" s="40">
        <v>0</v>
      </c>
      <c r="S87" s="40">
        <v>2728.52</v>
      </c>
    </row>
    <row r="88" spans="1:19" x14ac:dyDescent="0.25">
      <c r="A88" s="6"/>
      <c r="B88" s="6"/>
      <c r="C88" s="6"/>
      <c r="D88" s="6"/>
      <c r="E88" s="6"/>
      <c r="F88" s="6" t="s">
        <v>351</v>
      </c>
      <c r="G88" s="40">
        <v>0</v>
      </c>
      <c r="H88" s="40">
        <v>0</v>
      </c>
      <c r="I88" s="40">
        <v>0</v>
      </c>
      <c r="J88" s="40">
        <v>1646.26</v>
      </c>
      <c r="K88" s="40">
        <v>800</v>
      </c>
      <c r="L88" s="40">
        <v>800</v>
      </c>
      <c r="M88" s="40">
        <v>0</v>
      </c>
      <c r="N88" s="40">
        <v>0</v>
      </c>
      <c r="O88" s="40">
        <v>0</v>
      </c>
      <c r="P88" s="40">
        <v>0</v>
      </c>
      <c r="Q88" s="40">
        <v>0</v>
      </c>
      <c r="R88" s="40">
        <v>0</v>
      </c>
      <c r="S88" s="40">
        <v>3246.26</v>
      </c>
    </row>
    <row r="89" spans="1:19" ht="15.75" thickBot="1" x14ac:dyDescent="0.3">
      <c r="A89" s="6"/>
      <c r="B89" s="6"/>
      <c r="C89" s="6"/>
      <c r="D89" s="6"/>
      <c r="E89" s="6"/>
      <c r="F89" s="6" t="s">
        <v>79</v>
      </c>
      <c r="G89" s="73">
        <v>2534.92</v>
      </c>
      <c r="H89" s="73">
        <v>2534.92</v>
      </c>
      <c r="I89" s="73">
        <v>2534.92</v>
      </c>
      <c r="J89" s="73">
        <v>2534.92</v>
      </c>
      <c r="K89" s="73">
        <v>2534.92</v>
      </c>
      <c r="L89" s="73">
        <v>2534.92</v>
      </c>
      <c r="M89" s="73">
        <v>2812.5</v>
      </c>
      <c r="N89" s="73">
        <v>2812.5</v>
      </c>
      <c r="O89" s="73">
        <v>2812.5</v>
      </c>
      <c r="P89" s="73">
        <v>2812.5</v>
      </c>
      <c r="Q89" s="73">
        <v>2812.5</v>
      </c>
      <c r="R89" s="73">
        <v>2812.5</v>
      </c>
      <c r="S89" s="73">
        <v>32084.52</v>
      </c>
    </row>
    <row r="90" spans="1:19" ht="15.75" thickBot="1" x14ac:dyDescent="0.3">
      <c r="A90" s="6"/>
      <c r="B90" s="6"/>
      <c r="C90" s="6"/>
      <c r="D90" s="6"/>
      <c r="E90" s="6" t="s">
        <v>80</v>
      </c>
      <c r="F90" s="6"/>
      <c r="G90" s="75">
        <v>5558.78</v>
      </c>
      <c r="H90" s="75">
        <v>5549.2</v>
      </c>
      <c r="I90" s="75">
        <v>4532.04</v>
      </c>
      <c r="J90" s="75">
        <v>6686.86</v>
      </c>
      <c r="K90" s="75">
        <v>5840.63</v>
      </c>
      <c r="L90" s="75">
        <v>5840.61</v>
      </c>
      <c r="M90" s="75">
        <v>3200.92</v>
      </c>
      <c r="N90" s="75">
        <v>2812.5</v>
      </c>
      <c r="O90" s="75">
        <v>2812.5</v>
      </c>
      <c r="P90" s="75">
        <v>2812.5</v>
      </c>
      <c r="Q90" s="75">
        <v>2812.5</v>
      </c>
      <c r="R90" s="75">
        <v>2812.5</v>
      </c>
      <c r="S90" s="75">
        <v>51271.54</v>
      </c>
    </row>
    <row r="91" spans="1:19" x14ac:dyDescent="0.25">
      <c r="A91" s="6"/>
      <c r="B91" s="6"/>
      <c r="C91" s="6"/>
      <c r="D91" s="6" t="s">
        <v>81</v>
      </c>
      <c r="E91" s="6"/>
      <c r="F91" s="6"/>
      <c r="G91" s="40">
        <v>15479.34</v>
      </c>
      <c r="H91" s="40">
        <v>18674.099999999999</v>
      </c>
      <c r="I91" s="40">
        <v>15952.64</v>
      </c>
      <c r="J91" s="40">
        <v>16511.759999999998</v>
      </c>
      <c r="K91" s="40">
        <v>17147.54</v>
      </c>
      <c r="L91" s="40">
        <v>16875.45</v>
      </c>
      <c r="M91" s="40">
        <v>13293.35</v>
      </c>
      <c r="N91" s="40">
        <v>13933.89</v>
      </c>
      <c r="O91" s="40">
        <v>12644.33</v>
      </c>
      <c r="P91" s="40">
        <v>12734.34</v>
      </c>
      <c r="Q91" s="40">
        <v>12554.32</v>
      </c>
      <c r="R91" s="40">
        <v>13547.41</v>
      </c>
      <c r="S91" s="40">
        <v>179348.47</v>
      </c>
    </row>
    <row r="92" spans="1:19" x14ac:dyDescent="0.25">
      <c r="A92" s="6"/>
      <c r="B92" s="6"/>
      <c r="C92" s="6"/>
      <c r="D92" s="6" t="s">
        <v>82</v>
      </c>
      <c r="E92" s="6"/>
      <c r="F92" s="6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</row>
    <row r="93" spans="1:19" x14ac:dyDescent="0.25">
      <c r="A93" s="6"/>
      <c r="B93" s="6"/>
      <c r="C93" s="6"/>
      <c r="D93" s="6"/>
      <c r="E93" s="6" t="s">
        <v>83</v>
      </c>
      <c r="F93" s="6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</row>
    <row r="94" spans="1:19" ht="15.75" thickBot="1" x14ac:dyDescent="0.3">
      <c r="A94" s="6"/>
      <c r="B94" s="6"/>
      <c r="C94" s="6"/>
      <c r="D94" s="6"/>
      <c r="E94" s="6"/>
      <c r="F94" s="6" t="s">
        <v>84</v>
      </c>
      <c r="G94" s="77">
        <v>680</v>
      </c>
      <c r="H94" s="77">
        <v>680</v>
      </c>
      <c r="I94" s="77">
        <v>840</v>
      </c>
      <c r="J94" s="77">
        <v>780</v>
      </c>
      <c r="K94" s="77">
        <v>695</v>
      </c>
      <c r="L94" s="77">
        <v>360</v>
      </c>
      <c r="M94" s="77">
        <v>720</v>
      </c>
      <c r="N94" s="77">
        <v>600</v>
      </c>
      <c r="O94" s="77">
        <v>900</v>
      </c>
      <c r="P94" s="77">
        <v>720</v>
      </c>
      <c r="Q94" s="77">
        <v>840</v>
      </c>
      <c r="R94" s="77">
        <v>780</v>
      </c>
      <c r="S94" s="77">
        <v>8595</v>
      </c>
    </row>
    <row r="95" spans="1:19" x14ac:dyDescent="0.25">
      <c r="A95" s="6"/>
      <c r="B95" s="6"/>
      <c r="C95" s="6"/>
      <c r="D95" s="6"/>
      <c r="E95" s="6" t="s">
        <v>85</v>
      </c>
      <c r="F95" s="6"/>
      <c r="G95" s="40">
        <v>680</v>
      </c>
      <c r="H95" s="40">
        <v>680</v>
      </c>
      <c r="I95" s="40">
        <v>840</v>
      </c>
      <c r="J95" s="40">
        <v>780</v>
      </c>
      <c r="K95" s="40">
        <v>695</v>
      </c>
      <c r="L95" s="40">
        <v>360</v>
      </c>
      <c r="M95" s="40">
        <v>720</v>
      </c>
      <c r="N95" s="40">
        <v>600</v>
      </c>
      <c r="O95" s="40">
        <v>900</v>
      </c>
      <c r="P95" s="40">
        <v>720</v>
      </c>
      <c r="Q95" s="40">
        <v>840</v>
      </c>
      <c r="R95" s="40">
        <v>780</v>
      </c>
      <c r="S95" s="40">
        <v>8595</v>
      </c>
    </row>
    <row r="96" spans="1:19" x14ac:dyDescent="0.25">
      <c r="A96" s="6"/>
      <c r="B96" s="6"/>
      <c r="C96" s="6"/>
      <c r="D96" s="6"/>
      <c r="E96" s="6" t="s">
        <v>352</v>
      </c>
      <c r="F96" s="6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</row>
    <row r="97" spans="1:19" x14ac:dyDescent="0.25">
      <c r="A97" s="6"/>
      <c r="B97" s="6"/>
      <c r="C97" s="6"/>
      <c r="D97" s="6"/>
      <c r="E97" s="6"/>
      <c r="F97" s="6" t="s">
        <v>353</v>
      </c>
      <c r="G97" s="40">
        <v>392.93</v>
      </c>
      <c r="H97" s="40">
        <v>404.75</v>
      </c>
      <c r="I97" s="40">
        <v>404.75</v>
      </c>
      <c r="J97" s="40">
        <v>404.75</v>
      </c>
      <c r="K97" s="40">
        <v>404.75</v>
      </c>
      <c r="L97" s="40">
        <v>404.75</v>
      </c>
      <c r="M97" s="40">
        <v>404.75</v>
      </c>
      <c r="N97" s="40">
        <v>404.75</v>
      </c>
      <c r="O97" s="40">
        <v>404.75</v>
      </c>
      <c r="P97" s="40">
        <v>404.75</v>
      </c>
      <c r="Q97" s="40">
        <v>404.75</v>
      </c>
      <c r="R97" s="40">
        <v>809.5</v>
      </c>
      <c r="S97" s="40">
        <v>5249.93</v>
      </c>
    </row>
    <row r="98" spans="1:19" ht="15.75" thickBot="1" x14ac:dyDescent="0.3">
      <c r="A98" s="6"/>
      <c r="B98" s="6"/>
      <c r="C98" s="6"/>
      <c r="D98" s="6"/>
      <c r="E98" s="6"/>
      <c r="F98" s="6" t="s">
        <v>354</v>
      </c>
      <c r="G98" s="77">
        <v>4047.16</v>
      </c>
      <c r="H98" s="77">
        <v>4047.16</v>
      </c>
      <c r="I98" s="77">
        <v>4047.16</v>
      </c>
      <c r="J98" s="77">
        <v>4047.16</v>
      </c>
      <c r="K98" s="77">
        <v>4047.16</v>
      </c>
      <c r="L98" s="77">
        <v>4047.16</v>
      </c>
      <c r="M98" s="77">
        <v>4047.16</v>
      </c>
      <c r="N98" s="77">
        <v>4047.16</v>
      </c>
      <c r="O98" s="77">
        <v>4047.16</v>
      </c>
      <c r="P98" s="77">
        <v>4047.16</v>
      </c>
      <c r="Q98" s="77">
        <v>4047.16</v>
      </c>
      <c r="R98" s="77">
        <v>8250.16</v>
      </c>
      <c r="S98" s="77">
        <v>52768.92</v>
      </c>
    </row>
    <row r="99" spans="1:19" x14ac:dyDescent="0.25">
      <c r="A99" s="6"/>
      <c r="B99" s="6"/>
      <c r="C99" s="6"/>
      <c r="D99" s="6"/>
      <c r="E99" s="6" t="s">
        <v>355</v>
      </c>
      <c r="F99" s="6"/>
      <c r="G99" s="40">
        <v>4440.09</v>
      </c>
      <c r="H99" s="40">
        <v>4451.91</v>
      </c>
      <c r="I99" s="40">
        <v>4451.91</v>
      </c>
      <c r="J99" s="40">
        <v>4451.91</v>
      </c>
      <c r="K99" s="40">
        <v>4451.91</v>
      </c>
      <c r="L99" s="40">
        <v>4451.91</v>
      </c>
      <c r="M99" s="40">
        <v>4451.91</v>
      </c>
      <c r="N99" s="40">
        <v>4451.91</v>
      </c>
      <c r="O99" s="40">
        <v>4451.91</v>
      </c>
      <c r="P99" s="40">
        <v>4451.91</v>
      </c>
      <c r="Q99" s="40">
        <v>4451.91</v>
      </c>
      <c r="R99" s="40">
        <v>9059.66</v>
      </c>
      <c r="S99" s="40">
        <v>58018.85</v>
      </c>
    </row>
    <row r="100" spans="1:19" x14ac:dyDescent="0.25">
      <c r="A100" s="6"/>
      <c r="B100" s="6"/>
      <c r="C100" s="6"/>
      <c r="D100" s="6"/>
      <c r="E100" s="6" t="s">
        <v>356</v>
      </c>
      <c r="F100" s="6"/>
      <c r="G100" s="40">
        <v>525.29999999999995</v>
      </c>
      <c r="H100" s="40">
        <v>1386.64</v>
      </c>
      <c r="I100" s="40">
        <v>1239.8699999999999</v>
      </c>
      <c r="J100" s="40">
        <v>1147.1600000000001</v>
      </c>
      <c r="K100" s="40">
        <v>1081.51</v>
      </c>
      <c r="L100" s="40">
        <v>1259.18</v>
      </c>
      <c r="M100" s="40">
        <v>1436.85</v>
      </c>
      <c r="N100" s="40">
        <v>1201.24</v>
      </c>
      <c r="O100" s="40">
        <v>1135.58</v>
      </c>
      <c r="P100" s="40">
        <v>1189.6500000000001</v>
      </c>
      <c r="Q100" s="40">
        <v>1266.9000000000001</v>
      </c>
      <c r="R100" s="40">
        <v>1293.94</v>
      </c>
      <c r="S100" s="40">
        <v>14163.82</v>
      </c>
    </row>
    <row r="101" spans="1:19" x14ac:dyDescent="0.25">
      <c r="A101" s="6"/>
      <c r="B101" s="6"/>
      <c r="C101" s="6"/>
      <c r="D101" s="6"/>
      <c r="E101" s="6" t="s">
        <v>357</v>
      </c>
      <c r="F101" s="6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</row>
    <row r="102" spans="1:19" x14ac:dyDescent="0.25">
      <c r="A102" s="6"/>
      <c r="B102" s="6"/>
      <c r="C102" s="6"/>
      <c r="D102" s="6"/>
      <c r="E102" s="6"/>
      <c r="F102" s="6" t="s">
        <v>358</v>
      </c>
      <c r="G102" s="40">
        <v>420.24</v>
      </c>
      <c r="H102" s="40">
        <v>461.92</v>
      </c>
      <c r="I102" s="40">
        <v>461.92</v>
      </c>
      <c r="J102" s="40">
        <v>461.92</v>
      </c>
      <c r="K102" s="40">
        <v>461.92</v>
      </c>
      <c r="L102" s="40">
        <v>461.92</v>
      </c>
      <c r="M102" s="40">
        <v>461.92</v>
      </c>
      <c r="N102" s="40">
        <v>461.92</v>
      </c>
      <c r="O102" s="40">
        <v>461.92</v>
      </c>
      <c r="P102" s="40">
        <v>461.92</v>
      </c>
      <c r="Q102" s="40">
        <v>461.92</v>
      </c>
      <c r="R102" s="40">
        <v>923.84</v>
      </c>
      <c r="S102" s="40">
        <v>5963.28</v>
      </c>
    </row>
    <row r="103" spans="1:19" ht="15.75" thickBot="1" x14ac:dyDescent="0.3">
      <c r="A103" s="6"/>
      <c r="B103" s="6"/>
      <c r="C103" s="6"/>
      <c r="D103" s="6"/>
      <c r="E103" s="6"/>
      <c r="F103" s="6" t="s">
        <v>359</v>
      </c>
      <c r="G103" s="77">
        <v>4619.08</v>
      </c>
      <c r="H103" s="77">
        <v>4619.08</v>
      </c>
      <c r="I103" s="77">
        <v>4619.08</v>
      </c>
      <c r="J103" s="77">
        <v>4619.08</v>
      </c>
      <c r="K103" s="77">
        <v>4619.08</v>
      </c>
      <c r="L103" s="77">
        <v>4619.08</v>
      </c>
      <c r="M103" s="77">
        <v>4619.08</v>
      </c>
      <c r="N103" s="77">
        <v>4619.08</v>
      </c>
      <c r="O103" s="77">
        <v>4619.08</v>
      </c>
      <c r="P103" s="77">
        <v>4619.08</v>
      </c>
      <c r="Q103" s="77">
        <v>4619.08</v>
      </c>
      <c r="R103" s="77">
        <v>4619.08</v>
      </c>
      <c r="S103" s="77">
        <v>55428.959999999999</v>
      </c>
    </row>
    <row r="104" spans="1:19" x14ac:dyDescent="0.25">
      <c r="A104" s="6"/>
      <c r="B104" s="6"/>
      <c r="C104" s="6"/>
      <c r="D104" s="6"/>
      <c r="E104" s="6" t="s">
        <v>360</v>
      </c>
      <c r="F104" s="6"/>
      <c r="G104" s="40">
        <v>5039.32</v>
      </c>
      <c r="H104" s="40">
        <v>5081</v>
      </c>
      <c r="I104" s="40">
        <v>5081</v>
      </c>
      <c r="J104" s="40">
        <v>5081</v>
      </c>
      <c r="K104" s="40">
        <v>5081</v>
      </c>
      <c r="L104" s="40">
        <v>5081</v>
      </c>
      <c r="M104" s="40">
        <v>5081</v>
      </c>
      <c r="N104" s="40">
        <v>5081</v>
      </c>
      <c r="O104" s="40">
        <v>5081</v>
      </c>
      <c r="P104" s="40">
        <v>5081</v>
      </c>
      <c r="Q104" s="40">
        <v>5081</v>
      </c>
      <c r="R104" s="40">
        <v>5542.92</v>
      </c>
      <c r="S104" s="40">
        <v>61392.24</v>
      </c>
    </row>
    <row r="105" spans="1:19" x14ac:dyDescent="0.25">
      <c r="A105" s="6"/>
      <c r="B105" s="6"/>
      <c r="C105" s="6"/>
      <c r="D105" s="6"/>
      <c r="E105" s="6" t="s">
        <v>90</v>
      </c>
      <c r="F105" s="6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</row>
    <row r="106" spans="1:19" ht="15.75" thickBot="1" x14ac:dyDescent="0.3">
      <c r="A106" s="6"/>
      <c r="B106" s="6"/>
      <c r="C106" s="6"/>
      <c r="D106" s="6"/>
      <c r="E106" s="6"/>
      <c r="F106" s="6" t="s">
        <v>91</v>
      </c>
      <c r="G106" s="77">
        <v>1338.4</v>
      </c>
      <c r="H106" s="77">
        <v>1338.4</v>
      </c>
      <c r="I106" s="77">
        <v>1338.4</v>
      </c>
      <c r="J106" s="77">
        <v>1338.4</v>
      </c>
      <c r="K106" s="77">
        <v>1242.8</v>
      </c>
      <c r="L106" s="77">
        <v>1242.8</v>
      </c>
      <c r="M106" s="77">
        <v>1338.4</v>
      </c>
      <c r="N106" s="77">
        <v>1338.4</v>
      </c>
      <c r="O106" s="77">
        <v>1338.4</v>
      </c>
      <c r="P106" s="77">
        <v>1242.8</v>
      </c>
      <c r="Q106" s="77">
        <v>1338.4</v>
      </c>
      <c r="R106" s="77">
        <v>1338.4</v>
      </c>
      <c r="S106" s="77">
        <v>15774</v>
      </c>
    </row>
    <row r="107" spans="1:19" s="78" customFormat="1" x14ac:dyDescent="0.25">
      <c r="A107" s="6"/>
      <c r="B107" s="6"/>
      <c r="C107" s="6"/>
      <c r="D107" s="6"/>
      <c r="E107" s="6" t="s">
        <v>92</v>
      </c>
      <c r="F107" s="6"/>
      <c r="G107" s="40">
        <v>1338.4</v>
      </c>
      <c r="H107" s="40">
        <v>1338.4</v>
      </c>
      <c r="I107" s="40">
        <v>1338.4</v>
      </c>
      <c r="J107" s="40">
        <v>1338.4</v>
      </c>
      <c r="K107" s="40">
        <v>1242.8</v>
      </c>
      <c r="L107" s="40">
        <v>1242.8</v>
      </c>
      <c r="M107" s="40">
        <v>1338.4</v>
      </c>
      <c r="N107" s="40">
        <v>1338.4</v>
      </c>
      <c r="O107" s="40">
        <v>1338.4</v>
      </c>
      <c r="P107" s="40">
        <v>1242.8</v>
      </c>
      <c r="Q107" s="40">
        <v>1338.4</v>
      </c>
      <c r="R107" s="40">
        <v>1338.4</v>
      </c>
      <c r="S107" s="40">
        <v>15774</v>
      </c>
    </row>
    <row r="108" spans="1:19" s="78" customFormat="1" x14ac:dyDescent="0.25">
      <c r="A108" s="6"/>
      <c r="B108" s="6"/>
      <c r="C108" s="6"/>
      <c r="D108" s="6"/>
      <c r="E108" s="6" t="s">
        <v>402</v>
      </c>
      <c r="F108" s="6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</row>
    <row r="109" spans="1:19" s="78" customFormat="1" ht="15.75" thickBot="1" x14ac:dyDescent="0.3">
      <c r="A109" s="6"/>
      <c r="B109" s="6"/>
      <c r="C109" s="6"/>
      <c r="D109" s="6"/>
      <c r="E109" s="6"/>
      <c r="F109" s="6" t="s">
        <v>402</v>
      </c>
      <c r="G109" s="73">
        <v>0</v>
      </c>
      <c r="H109" s="73">
        <v>0</v>
      </c>
      <c r="I109" s="73">
        <v>0</v>
      </c>
      <c r="J109" s="73">
        <v>0</v>
      </c>
      <c r="K109" s="73">
        <v>0</v>
      </c>
      <c r="L109" s="73">
        <v>0</v>
      </c>
      <c r="M109" s="73">
        <v>885</v>
      </c>
      <c r="N109" s="73">
        <v>195</v>
      </c>
      <c r="O109" s="73">
        <v>202.5</v>
      </c>
      <c r="P109" s="73">
        <v>165</v>
      </c>
      <c r="Q109" s="73">
        <v>225</v>
      </c>
      <c r="R109" s="73">
        <v>180</v>
      </c>
      <c r="S109" s="73">
        <v>1852.5</v>
      </c>
    </row>
    <row r="110" spans="1:19" ht="15.75" thickBot="1" x14ac:dyDescent="0.3">
      <c r="A110" s="6"/>
      <c r="B110" s="6"/>
      <c r="C110" s="6"/>
      <c r="D110" s="6"/>
      <c r="E110" s="6" t="s">
        <v>403</v>
      </c>
      <c r="F110" s="6"/>
      <c r="G110" s="75">
        <v>0</v>
      </c>
      <c r="H110" s="75">
        <v>0</v>
      </c>
      <c r="I110" s="75">
        <v>0</v>
      </c>
      <c r="J110" s="75">
        <v>0</v>
      </c>
      <c r="K110" s="75">
        <v>0</v>
      </c>
      <c r="L110" s="75">
        <v>0</v>
      </c>
      <c r="M110" s="75">
        <v>885</v>
      </c>
      <c r="N110" s="75">
        <v>195</v>
      </c>
      <c r="O110" s="75">
        <v>202.5</v>
      </c>
      <c r="P110" s="75">
        <v>165</v>
      </c>
      <c r="Q110" s="75">
        <v>225</v>
      </c>
      <c r="R110" s="75">
        <v>180</v>
      </c>
      <c r="S110" s="75">
        <v>1852.5</v>
      </c>
    </row>
    <row r="111" spans="1:19" x14ac:dyDescent="0.25">
      <c r="A111" s="6"/>
      <c r="B111" s="6"/>
      <c r="C111" s="6"/>
      <c r="D111" s="6" t="s">
        <v>100</v>
      </c>
      <c r="E111" s="6"/>
      <c r="F111" s="6"/>
      <c r="G111" s="40">
        <v>12023.11</v>
      </c>
      <c r="H111" s="40">
        <v>12937.95</v>
      </c>
      <c r="I111" s="40">
        <v>12951.18</v>
      </c>
      <c r="J111" s="40">
        <v>12798.47</v>
      </c>
      <c r="K111" s="40">
        <v>12552.22</v>
      </c>
      <c r="L111" s="40">
        <v>12394.89</v>
      </c>
      <c r="M111" s="40">
        <v>13913.16</v>
      </c>
      <c r="N111" s="40">
        <v>12867.55</v>
      </c>
      <c r="O111" s="40">
        <v>13109.39</v>
      </c>
      <c r="P111" s="40">
        <v>12850.36</v>
      </c>
      <c r="Q111" s="40">
        <v>13203.21</v>
      </c>
      <c r="R111" s="40">
        <v>18194.919999999998</v>
      </c>
      <c r="S111" s="40">
        <v>159796.41</v>
      </c>
    </row>
    <row r="112" spans="1:19" x14ac:dyDescent="0.25">
      <c r="A112" s="6"/>
      <c r="B112" s="6"/>
      <c r="C112" s="6"/>
      <c r="D112" s="6" t="s">
        <v>101</v>
      </c>
      <c r="E112" s="6"/>
      <c r="F112" s="6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</row>
    <row r="113" spans="1:19" x14ac:dyDescent="0.25">
      <c r="A113" s="6"/>
      <c r="B113" s="6"/>
      <c r="C113" s="6"/>
      <c r="D113" s="6"/>
      <c r="E113" s="6" t="s">
        <v>229</v>
      </c>
      <c r="F113" s="6"/>
      <c r="G113" s="40">
        <v>31.5</v>
      </c>
      <c r="H113" s="40">
        <v>33.25</v>
      </c>
      <c r="I113" s="40">
        <v>54.25</v>
      </c>
      <c r="J113" s="40">
        <v>57.75</v>
      </c>
      <c r="K113" s="40">
        <v>57.75</v>
      </c>
      <c r="L113" s="40">
        <v>49</v>
      </c>
      <c r="M113" s="40">
        <v>50.75</v>
      </c>
      <c r="N113" s="40">
        <v>64.75</v>
      </c>
      <c r="O113" s="40">
        <v>57.75</v>
      </c>
      <c r="P113" s="40">
        <v>49</v>
      </c>
      <c r="Q113" s="40">
        <v>56</v>
      </c>
      <c r="R113" s="40">
        <v>47.25</v>
      </c>
      <c r="S113" s="40">
        <v>609</v>
      </c>
    </row>
    <row r="114" spans="1:19" x14ac:dyDescent="0.25">
      <c r="A114" s="6"/>
      <c r="B114" s="6"/>
      <c r="C114" s="6"/>
      <c r="D114" s="6"/>
      <c r="E114" s="6" t="s">
        <v>102</v>
      </c>
      <c r="F114" s="6"/>
      <c r="G114" s="40">
        <v>794.27</v>
      </c>
      <c r="H114" s="40">
        <v>884.16</v>
      </c>
      <c r="I114" s="40">
        <v>937.26</v>
      </c>
      <c r="J114" s="40">
        <v>978.18</v>
      </c>
      <c r="K114" s="40">
        <v>969.36</v>
      </c>
      <c r="L114" s="40">
        <v>931.11</v>
      </c>
      <c r="M114" s="40">
        <v>1194.29</v>
      </c>
      <c r="N114" s="40">
        <v>1234.51</v>
      </c>
      <c r="O114" s="40">
        <v>1239.0999999999999</v>
      </c>
      <c r="P114" s="40">
        <v>1170.26</v>
      </c>
      <c r="Q114" s="40">
        <v>1210.8900000000001</v>
      </c>
      <c r="R114" s="40">
        <v>1512.62</v>
      </c>
      <c r="S114" s="40">
        <v>13056.01</v>
      </c>
    </row>
    <row r="115" spans="1:19" x14ac:dyDescent="0.25">
      <c r="A115" s="6"/>
      <c r="B115" s="6"/>
      <c r="C115" s="6"/>
      <c r="D115" s="6"/>
      <c r="E115" s="6" t="s">
        <v>103</v>
      </c>
      <c r="F115" s="6"/>
      <c r="G115" s="40">
        <v>1111.27</v>
      </c>
      <c r="H115" s="40">
        <v>1111.27</v>
      </c>
      <c r="I115" s="40">
        <v>1111.27</v>
      </c>
      <c r="J115" s="40">
        <v>1019.45</v>
      </c>
      <c r="K115" s="40">
        <v>637.15</v>
      </c>
      <c r="L115" s="40">
        <v>1401.73</v>
      </c>
      <c r="M115" s="40">
        <v>1133.99</v>
      </c>
      <c r="N115" s="40">
        <v>1133.99</v>
      </c>
      <c r="O115" s="40">
        <v>1133.99</v>
      </c>
      <c r="P115" s="40">
        <v>2268</v>
      </c>
      <c r="Q115" s="40">
        <v>0</v>
      </c>
      <c r="R115" s="40">
        <v>1134.01</v>
      </c>
      <c r="S115" s="40">
        <v>13196.12</v>
      </c>
    </row>
    <row r="116" spans="1:19" ht="15.75" thickBot="1" x14ac:dyDescent="0.3">
      <c r="A116" s="6"/>
      <c r="B116" s="6"/>
      <c r="C116" s="6"/>
      <c r="D116" s="6"/>
      <c r="E116" s="6" t="s">
        <v>104</v>
      </c>
      <c r="F116" s="6"/>
      <c r="G116" s="77">
        <v>171.17</v>
      </c>
      <c r="H116" s="77">
        <v>171.17</v>
      </c>
      <c r="I116" s="77">
        <v>171.17</v>
      </c>
      <c r="J116" s="77">
        <v>171.17</v>
      </c>
      <c r="K116" s="77">
        <v>171.17</v>
      </c>
      <c r="L116" s="77">
        <v>33.869999999999997</v>
      </c>
      <c r="M116" s="77">
        <v>187.83</v>
      </c>
      <c r="N116" s="77">
        <v>398.83</v>
      </c>
      <c r="O116" s="77">
        <v>187.83</v>
      </c>
      <c r="P116" s="77">
        <v>187.83</v>
      </c>
      <c r="Q116" s="77">
        <v>187.83</v>
      </c>
      <c r="R116" s="77">
        <v>187.83</v>
      </c>
      <c r="S116" s="77">
        <v>2227.6999999999998</v>
      </c>
    </row>
    <row r="117" spans="1:19" x14ac:dyDescent="0.25">
      <c r="A117" s="6"/>
      <c r="B117" s="6"/>
      <c r="C117" s="6"/>
      <c r="D117" s="6" t="s">
        <v>105</v>
      </c>
      <c r="E117" s="6"/>
      <c r="F117" s="6"/>
      <c r="G117" s="40">
        <v>2108.21</v>
      </c>
      <c r="H117" s="40">
        <v>2199.85</v>
      </c>
      <c r="I117" s="40">
        <v>2273.9499999999998</v>
      </c>
      <c r="J117" s="40">
        <v>2226.5500000000002</v>
      </c>
      <c r="K117" s="40">
        <v>1835.43</v>
      </c>
      <c r="L117" s="40">
        <v>2415.71</v>
      </c>
      <c r="M117" s="40">
        <v>2566.86</v>
      </c>
      <c r="N117" s="40">
        <v>2832.08</v>
      </c>
      <c r="O117" s="40">
        <v>2618.67</v>
      </c>
      <c r="P117" s="40">
        <v>3675.09</v>
      </c>
      <c r="Q117" s="40">
        <v>1454.72</v>
      </c>
      <c r="R117" s="40">
        <v>2881.71</v>
      </c>
      <c r="S117" s="40">
        <v>29088.83</v>
      </c>
    </row>
    <row r="118" spans="1:19" x14ac:dyDescent="0.25">
      <c r="A118" s="6"/>
      <c r="B118" s="6"/>
      <c r="C118" s="6"/>
      <c r="D118" s="6" t="s">
        <v>106</v>
      </c>
      <c r="E118" s="6"/>
      <c r="F118" s="6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</row>
    <row r="119" spans="1:19" x14ac:dyDescent="0.25">
      <c r="A119" s="6"/>
      <c r="B119" s="6"/>
      <c r="C119" s="6"/>
      <c r="D119" s="6"/>
      <c r="E119" s="6" t="s">
        <v>222</v>
      </c>
      <c r="F119" s="6"/>
      <c r="G119" s="40">
        <v>650</v>
      </c>
      <c r="H119" s="40">
        <v>650</v>
      </c>
      <c r="I119" s="40">
        <v>650</v>
      </c>
      <c r="J119" s="40">
        <v>650</v>
      </c>
      <c r="K119" s="40">
        <v>650</v>
      </c>
      <c r="L119" s="40">
        <v>650</v>
      </c>
      <c r="M119" s="40">
        <v>650</v>
      </c>
      <c r="N119" s="40">
        <v>650</v>
      </c>
      <c r="O119" s="40">
        <v>650</v>
      </c>
      <c r="P119" s="40">
        <v>650</v>
      </c>
      <c r="Q119" s="40">
        <v>550</v>
      </c>
      <c r="R119" s="40">
        <v>550</v>
      </c>
      <c r="S119" s="40">
        <v>7600</v>
      </c>
    </row>
    <row r="120" spans="1:19" x14ac:dyDescent="0.25">
      <c r="A120" s="6"/>
      <c r="B120" s="6"/>
      <c r="C120" s="6"/>
      <c r="D120" s="6"/>
      <c r="E120" s="6" t="s">
        <v>242</v>
      </c>
      <c r="F120" s="6"/>
      <c r="G120" s="40">
        <v>0</v>
      </c>
      <c r="H120" s="40">
        <v>0</v>
      </c>
      <c r="I120" s="40">
        <v>0</v>
      </c>
      <c r="J120" s="40">
        <v>0</v>
      </c>
      <c r="K120" s="40">
        <v>130</v>
      </c>
      <c r="L120" s="40">
        <v>0</v>
      </c>
      <c r="M120" s="40">
        <v>0</v>
      </c>
      <c r="N120" s="40">
        <v>150</v>
      </c>
      <c r="O120" s="40">
        <v>0</v>
      </c>
      <c r="P120" s="40">
        <v>0</v>
      </c>
      <c r="Q120" s="40">
        <v>0</v>
      </c>
      <c r="R120" s="40">
        <v>350.47</v>
      </c>
      <c r="S120" s="40">
        <v>630.47</v>
      </c>
    </row>
    <row r="121" spans="1:19" x14ac:dyDescent="0.25">
      <c r="A121" s="6"/>
      <c r="B121" s="6"/>
      <c r="C121" s="6"/>
      <c r="D121" s="6"/>
      <c r="E121" s="6" t="s">
        <v>109</v>
      </c>
      <c r="F121" s="6"/>
      <c r="G121" s="40">
        <v>788.79</v>
      </c>
      <c r="H121" s="40">
        <v>783.12</v>
      </c>
      <c r="I121" s="40">
        <v>783.12</v>
      </c>
      <c r="J121" s="40">
        <v>801.95</v>
      </c>
      <c r="K121" s="40">
        <v>873.38</v>
      </c>
      <c r="L121" s="40">
        <v>798.78</v>
      </c>
      <c r="M121" s="40">
        <v>1047.8900000000001</v>
      </c>
      <c r="N121" s="40">
        <v>798.78</v>
      </c>
      <c r="O121" s="40">
        <v>798.78</v>
      </c>
      <c r="P121" s="40">
        <v>803.43</v>
      </c>
      <c r="Q121" s="40">
        <v>0</v>
      </c>
      <c r="R121" s="40">
        <v>0</v>
      </c>
      <c r="S121" s="40">
        <v>8278.02</v>
      </c>
    </row>
    <row r="122" spans="1:19" s="81" customFormat="1" x14ac:dyDescent="0.25">
      <c r="A122" s="79"/>
      <c r="B122" s="79"/>
      <c r="C122" s="79"/>
      <c r="D122" s="79"/>
      <c r="E122" s="79" t="s">
        <v>361</v>
      </c>
      <c r="F122" s="79"/>
      <c r="G122" s="40">
        <v>0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  <c r="M122" s="40">
        <v>0</v>
      </c>
      <c r="N122" s="40">
        <v>0</v>
      </c>
      <c r="O122" s="40">
        <v>0</v>
      </c>
      <c r="P122" s="40">
        <v>0</v>
      </c>
      <c r="Q122" s="40">
        <v>201.68</v>
      </c>
      <c r="R122" s="40">
        <v>0</v>
      </c>
      <c r="S122" s="40">
        <v>201.68</v>
      </c>
    </row>
    <row r="123" spans="1:19" x14ac:dyDescent="0.25">
      <c r="A123" s="6"/>
      <c r="B123" s="6"/>
      <c r="C123" s="6"/>
      <c r="D123" s="6"/>
      <c r="E123" s="6" t="s">
        <v>112</v>
      </c>
      <c r="F123" s="6"/>
      <c r="G123" s="40">
        <v>131.35</v>
      </c>
      <c r="H123" s="40">
        <v>90.95</v>
      </c>
      <c r="I123" s="40">
        <v>136.87</v>
      </c>
      <c r="J123" s="40">
        <v>109.17</v>
      </c>
      <c r="K123" s="40">
        <v>141.19999999999999</v>
      </c>
      <c r="L123" s="40">
        <v>253.73</v>
      </c>
      <c r="M123" s="40">
        <v>198.23</v>
      </c>
      <c r="N123" s="40">
        <v>131.78</v>
      </c>
      <c r="O123" s="40">
        <v>195.08</v>
      </c>
      <c r="P123" s="40">
        <v>174.41</v>
      </c>
      <c r="Q123" s="40">
        <v>246.41</v>
      </c>
      <c r="R123" s="40">
        <v>251.01</v>
      </c>
      <c r="S123" s="40">
        <v>2060.19</v>
      </c>
    </row>
    <row r="124" spans="1:19" x14ac:dyDescent="0.25">
      <c r="A124" s="6"/>
      <c r="B124" s="6"/>
      <c r="C124" s="6"/>
      <c r="D124" s="6"/>
      <c r="E124" s="6" t="s">
        <v>363</v>
      </c>
      <c r="F124" s="6"/>
      <c r="G124" s="40">
        <v>42.63</v>
      </c>
      <c r="H124" s="40">
        <v>43.11</v>
      </c>
      <c r="I124" s="40">
        <v>0.27</v>
      </c>
      <c r="J124" s="40">
        <v>86.21</v>
      </c>
      <c r="K124" s="40">
        <v>40.26</v>
      </c>
      <c r="L124" s="40">
        <v>49.11</v>
      </c>
      <c r="M124" s="40">
        <v>43.11</v>
      </c>
      <c r="N124" s="40">
        <v>43.11</v>
      </c>
      <c r="O124" s="40">
        <v>62.67</v>
      </c>
      <c r="P124" s="40">
        <v>24.78</v>
      </c>
      <c r="Q124" s="40">
        <v>10</v>
      </c>
      <c r="R124" s="40">
        <v>90.53</v>
      </c>
      <c r="S124" s="40">
        <v>535.79</v>
      </c>
    </row>
    <row r="125" spans="1:19" x14ac:dyDescent="0.25">
      <c r="A125" s="6"/>
      <c r="B125" s="6"/>
      <c r="C125" s="6"/>
      <c r="D125" s="6"/>
      <c r="E125" s="6" t="s">
        <v>113</v>
      </c>
      <c r="F125" s="6"/>
      <c r="G125" s="40">
        <v>0</v>
      </c>
      <c r="H125" s="40">
        <v>55</v>
      </c>
      <c r="I125" s="40">
        <v>0</v>
      </c>
      <c r="J125" s="40">
        <v>55</v>
      </c>
      <c r="K125" s="40">
        <v>0</v>
      </c>
      <c r="L125" s="40">
        <v>0</v>
      </c>
      <c r="M125" s="40">
        <v>26.4</v>
      </c>
      <c r="N125" s="40">
        <v>70.95</v>
      </c>
      <c r="O125" s="40">
        <v>0</v>
      </c>
      <c r="P125" s="40">
        <v>0</v>
      </c>
      <c r="Q125" s="40">
        <v>0</v>
      </c>
      <c r="R125" s="40">
        <v>33</v>
      </c>
      <c r="S125" s="40">
        <v>240.35</v>
      </c>
    </row>
    <row r="126" spans="1:19" x14ac:dyDescent="0.25">
      <c r="A126" s="6"/>
      <c r="B126" s="6"/>
      <c r="C126" s="6"/>
      <c r="D126" s="6"/>
      <c r="E126" s="6" t="s">
        <v>114</v>
      </c>
      <c r="F126" s="6"/>
      <c r="G126" s="40">
        <v>0</v>
      </c>
      <c r="H126" s="40">
        <v>42.99</v>
      </c>
      <c r="I126" s="40">
        <v>0</v>
      </c>
      <c r="J126" s="40">
        <v>152.72999999999999</v>
      </c>
      <c r="K126" s="40">
        <v>706.76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  <c r="S126" s="40">
        <v>902.48</v>
      </c>
    </row>
    <row r="127" spans="1:19" ht="15.75" thickBot="1" x14ac:dyDescent="0.3">
      <c r="A127" s="6"/>
      <c r="B127" s="6"/>
      <c r="C127" s="6"/>
      <c r="D127" s="6"/>
      <c r="E127" s="6" t="s">
        <v>115</v>
      </c>
      <c r="F127" s="6"/>
      <c r="G127" s="77">
        <v>50.02</v>
      </c>
      <c r="H127" s="77">
        <v>50</v>
      </c>
      <c r="I127" s="77">
        <v>50</v>
      </c>
      <c r="J127" s="77">
        <v>50</v>
      </c>
      <c r="K127" s="77">
        <v>50</v>
      </c>
      <c r="L127" s="77">
        <v>199.9</v>
      </c>
      <c r="M127" s="77">
        <v>200.91</v>
      </c>
      <c r="N127" s="77">
        <v>50</v>
      </c>
      <c r="O127" s="77">
        <v>499.43</v>
      </c>
      <c r="P127" s="77">
        <v>210</v>
      </c>
      <c r="Q127" s="77">
        <v>365.45</v>
      </c>
      <c r="R127" s="77">
        <v>186</v>
      </c>
      <c r="S127" s="77">
        <v>1961.71</v>
      </c>
    </row>
    <row r="128" spans="1:19" x14ac:dyDescent="0.25">
      <c r="A128" s="6"/>
      <c r="B128" s="6"/>
      <c r="C128" s="6"/>
      <c r="D128" s="6" t="s">
        <v>117</v>
      </c>
      <c r="E128" s="6"/>
      <c r="F128" s="6"/>
      <c r="G128" s="40">
        <v>1662.79</v>
      </c>
      <c r="H128" s="40">
        <v>1715.17</v>
      </c>
      <c r="I128" s="40">
        <v>1620.26</v>
      </c>
      <c r="J128" s="40">
        <v>1905.06</v>
      </c>
      <c r="K128" s="40">
        <v>2591.6</v>
      </c>
      <c r="L128" s="40">
        <v>1951.52</v>
      </c>
      <c r="M128" s="40">
        <v>2166.54</v>
      </c>
      <c r="N128" s="40">
        <v>1894.62</v>
      </c>
      <c r="O128" s="40">
        <v>2205.96</v>
      </c>
      <c r="P128" s="40">
        <v>1862.62</v>
      </c>
      <c r="Q128" s="40">
        <v>1373.54</v>
      </c>
      <c r="R128" s="40">
        <v>1461.01</v>
      </c>
      <c r="S128" s="40">
        <v>22410.69</v>
      </c>
    </row>
    <row r="129" spans="1:19" x14ac:dyDescent="0.25">
      <c r="A129" s="6"/>
      <c r="B129" s="6"/>
      <c r="C129" s="6"/>
      <c r="D129" s="6" t="s">
        <v>118</v>
      </c>
      <c r="E129" s="6"/>
      <c r="F129" s="6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</row>
    <row r="130" spans="1:19" x14ac:dyDescent="0.25">
      <c r="A130" s="6"/>
      <c r="B130" s="6"/>
      <c r="C130" s="6"/>
      <c r="D130" s="6"/>
      <c r="E130" s="6" t="s">
        <v>119</v>
      </c>
      <c r="F130" s="6"/>
      <c r="G130" s="40">
        <v>60</v>
      </c>
      <c r="H130" s="40">
        <v>60</v>
      </c>
      <c r="I130" s="40">
        <v>60</v>
      </c>
      <c r="J130" s="40">
        <v>170</v>
      </c>
      <c r="K130" s="40">
        <v>60</v>
      </c>
      <c r="L130" s="40">
        <v>60</v>
      </c>
      <c r="M130" s="40">
        <v>60</v>
      </c>
      <c r="N130" s="40">
        <v>60</v>
      </c>
      <c r="O130" s="40">
        <v>60</v>
      </c>
      <c r="P130" s="40">
        <v>346.45</v>
      </c>
      <c r="Q130" s="40">
        <v>60</v>
      </c>
      <c r="R130" s="40">
        <v>60</v>
      </c>
      <c r="S130" s="40">
        <v>1116.45</v>
      </c>
    </row>
    <row r="131" spans="1:19" x14ac:dyDescent="0.25">
      <c r="A131" s="6"/>
      <c r="B131" s="6"/>
      <c r="C131" s="6"/>
      <c r="D131" s="6"/>
      <c r="E131" s="6" t="s">
        <v>120</v>
      </c>
      <c r="F131" s="6"/>
      <c r="G131" s="40">
        <v>1128</v>
      </c>
      <c r="H131" s="40">
        <v>2440</v>
      </c>
      <c r="I131" s="40">
        <v>2200</v>
      </c>
      <c r="J131" s="40">
        <v>1040</v>
      </c>
      <c r="K131" s="40">
        <v>800</v>
      </c>
      <c r="L131" s="40">
        <v>800</v>
      </c>
      <c r="M131" s="40">
        <v>800</v>
      </c>
      <c r="N131" s="40">
        <v>1780</v>
      </c>
      <c r="O131" s="40">
        <v>2450</v>
      </c>
      <c r="P131" s="40">
        <v>1920</v>
      </c>
      <c r="Q131" s="40">
        <v>1200</v>
      </c>
      <c r="R131" s="40">
        <v>998.84</v>
      </c>
      <c r="S131" s="40">
        <v>17556.84</v>
      </c>
    </row>
    <row r="132" spans="1:19" x14ac:dyDescent="0.25">
      <c r="A132" s="6"/>
      <c r="B132" s="6"/>
      <c r="C132" s="6"/>
      <c r="D132" s="6"/>
      <c r="E132" s="6" t="s">
        <v>121</v>
      </c>
      <c r="F132" s="6"/>
      <c r="G132" s="40">
        <v>355.52</v>
      </c>
      <c r="H132" s="40">
        <v>8020.5</v>
      </c>
      <c r="I132" s="40">
        <v>0</v>
      </c>
      <c r="J132" s="40">
        <v>0</v>
      </c>
      <c r="K132" s="40">
        <v>0</v>
      </c>
      <c r="L132" s="40">
        <v>5665</v>
      </c>
      <c r="M132" s="40"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  <c r="S132" s="40">
        <v>14041.02</v>
      </c>
    </row>
    <row r="133" spans="1:19" x14ac:dyDescent="0.25">
      <c r="A133" s="6"/>
      <c r="B133" s="6"/>
      <c r="C133" s="6"/>
      <c r="D133" s="6"/>
      <c r="E133" s="6" t="s">
        <v>122</v>
      </c>
      <c r="F133" s="6"/>
      <c r="G133" s="40">
        <v>262.08</v>
      </c>
      <c r="H133" s="40">
        <v>0</v>
      </c>
      <c r="I133" s="40">
        <v>15.9</v>
      </c>
      <c r="J133" s="40">
        <v>367.49</v>
      </c>
      <c r="K133" s="40">
        <v>103.88</v>
      </c>
      <c r="L133" s="40">
        <v>278.07</v>
      </c>
      <c r="M133" s="40">
        <v>130.13999999999999</v>
      </c>
      <c r="N133" s="40">
        <v>20.05</v>
      </c>
      <c r="O133" s="40">
        <v>158.77000000000001</v>
      </c>
      <c r="P133" s="40">
        <v>316.94</v>
      </c>
      <c r="Q133" s="40">
        <v>33.56</v>
      </c>
      <c r="R133" s="40">
        <v>419.05</v>
      </c>
      <c r="S133" s="40">
        <v>2105.9299999999998</v>
      </c>
    </row>
    <row r="134" spans="1:19" ht="15.75" thickBot="1" x14ac:dyDescent="0.3">
      <c r="A134" s="6"/>
      <c r="B134" s="6"/>
      <c r="C134" s="6"/>
      <c r="D134" s="6"/>
      <c r="E134" s="6" t="s">
        <v>123</v>
      </c>
      <c r="F134" s="6"/>
      <c r="G134" s="77">
        <v>394.74</v>
      </c>
      <c r="H134" s="77">
        <v>89</v>
      </c>
      <c r="I134" s="77">
        <v>582.99</v>
      </c>
      <c r="J134" s="77">
        <v>953.98</v>
      </c>
      <c r="K134" s="77">
        <v>230.53</v>
      </c>
      <c r="L134" s="77">
        <v>219.71</v>
      </c>
      <c r="M134" s="77">
        <v>188</v>
      </c>
      <c r="N134" s="77">
        <v>344.14</v>
      </c>
      <c r="O134" s="77">
        <v>227.9</v>
      </c>
      <c r="P134" s="77">
        <v>117.3</v>
      </c>
      <c r="Q134" s="77">
        <v>178.98</v>
      </c>
      <c r="R134" s="77">
        <v>900.91</v>
      </c>
      <c r="S134" s="77">
        <v>4428.18</v>
      </c>
    </row>
    <row r="135" spans="1:19" x14ac:dyDescent="0.25">
      <c r="A135" s="6"/>
      <c r="B135" s="6"/>
      <c r="C135" s="6"/>
      <c r="D135" s="6" t="s">
        <v>124</v>
      </c>
      <c r="E135" s="6"/>
      <c r="F135" s="6"/>
      <c r="G135" s="40">
        <v>2200.34</v>
      </c>
      <c r="H135" s="40">
        <v>10609.5</v>
      </c>
      <c r="I135" s="40">
        <v>2858.89</v>
      </c>
      <c r="J135" s="40">
        <v>2531.4699999999998</v>
      </c>
      <c r="K135" s="40">
        <v>1194.4100000000001</v>
      </c>
      <c r="L135" s="40">
        <v>7022.78</v>
      </c>
      <c r="M135" s="40">
        <v>1178.1400000000001</v>
      </c>
      <c r="N135" s="40">
        <v>2204.19</v>
      </c>
      <c r="O135" s="40">
        <v>2896.67</v>
      </c>
      <c r="P135" s="40">
        <v>2700.69</v>
      </c>
      <c r="Q135" s="40">
        <v>1472.54</v>
      </c>
      <c r="R135" s="40">
        <v>2378.8000000000002</v>
      </c>
      <c r="S135" s="40">
        <v>39248.42</v>
      </c>
    </row>
    <row r="136" spans="1:19" x14ac:dyDescent="0.25">
      <c r="A136" s="6"/>
      <c r="B136" s="6"/>
      <c r="C136" s="6"/>
      <c r="D136" s="6" t="s">
        <v>125</v>
      </c>
      <c r="E136" s="6"/>
      <c r="F136" s="6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</row>
    <row r="137" spans="1:19" x14ac:dyDescent="0.25">
      <c r="A137" s="6"/>
      <c r="B137" s="6"/>
      <c r="C137" s="6"/>
      <c r="D137" s="6"/>
      <c r="E137" s="6" t="s">
        <v>364</v>
      </c>
      <c r="F137" s="6"/>
      <c r="G137" s="40">
        <v>836</v>
      </c>
      <c r="H137" s="40">
        <v>836</v>
      </c>
      <c r="I137" s="40">
        <v>836</v>
      </c>
      <c r="J137" s="40">
        <v>836</v>
      </c>
      <c r="K137" s="40">
        <v>836</v>
      </c>
      <c r="L137" s="40">
        <v>749</v>
      </c>
      <c r="M137" s="40">
        <v>749</v>
      </c>
      <c r="N137" s="40">
        <v>749</v>
      </c>
      <c r="O137" s="40">
        <v>749</v>
      </c>
      <c r="P137" s="40">
        <v>749</v>
      </c>
      <c r="Q137" s="40">
        <v>749</v>
      </c>
      <c r="R137" s="40">
        <v>749</v>
      </c>
      <c r="S137" s="40">
        <v>9423</v>
      </c>
    </row>
    <row r="138" spans="1:19" x14ac:dyDescent="0.25">
      <c r="A138" s="6"/>
      <c r="B138" s="6"/>
      <c r="C138" s="6"/>
      <c r="D138" s="6"/>
      <c r="E138" s="6" t="s">
        <v>365</v>
      </c>
      <c r="F138" s="6"/>
      <c r="G138" s="40">
        <v>985</v>
      </c>
      <c r="H138" s="40">
        <v>985</v>
      </c>
      <c r="I138" s="40">
        <v>738</v>
      </c>
      <c r="J138" s="40">
        <v>738</v>
      </c>
      <c r="K138" s="40">
        <v>738</v>
      </c>
      <c r="L138" s="40">
        <v>993</v>
      </c>
      <c r="M138" s="40">
        <v>993</v>
      </c>
      <c r="N138" s="40">
        <v>993</v>
      </c>
      <c r="O138" s="40">
        <v>993</v>
      </c>
      <c r="P138" s="40">
        <v>993</v>
      </c>
      <c r="Q138" s="40">
        <v>993</v>
      </c>
      <c r="R138" s="40">
        <v>993</v>
      </c>
      <c r="S138" s="40">
        <v>11135</v>
      </c>
    </row>
    <row r="139" spans="1:19" x14ac:dyDescent="0.25">
      <c r="A139" s="6"/>
      <c r="B139" s="6"/>
      <c r="C139" s="6"/>
      <c r="D139" s="6"/>
      <c r="E139" s="6" t="s">
        <v>366</v>
      </c>
      <c r="F139" s="6"/>
      <c r="G139" s="40">
        <v>324.14999999999998</v>
      </c>
      <c r="H139" s="40">
        <v>322.64</v>
      </c>
      <c r="I139" s="40">
        <v>322.64</v>
      </c>
      <c r="J139" s="40">
        <v>322.66000000000003</v>
      </c>
      <c r="K139" s="40">
        <v>322.66000000000003</v>
      </c>
      <c r="L139" s="40">
        <v>324.18</v>
      </c>
      <c r="M139" s="40">
        <v>323.27999999999997</v>
      </c>
      <c r="N139" s="40">
        <v>323.29000000000002</v>
      </c>
      <c r="O139" s="40">
        <v>323.42</v>
      </c>
      <c r="P139" s="40">
        <v>323.02999999999997</v>
      </c>
      <c r="Q139" s="40">
        <v>333.73</v>
      </c>
      <c r="R139" s="40">
        <v>350.93</v>
      </c>
      <c r="S139" s="40">
        <v>3916.61</v>
      </c>
    </row>
    <row r="140" spans="1:19" x14ac:dyDescent="0.25">
      <c r="A140" s="6"/>
      <c r="B140" s="6"/>
      <c r="C140" s="6"/>
      <c r="D140" s="6"/>
      <c r="E140" s="6" t="s">
        <v>367</v>
      </c>
      <c r="F140" s="6"/>
      <c r="G140" s="40">
        <v>362.2</v>
      </c>
      <c r="H140" s="40">
        <v>362.2</v>
      </c>
      <c r="I140" s="40">
        <v>362.2</v>
      </c>
      <c r="J140" s="40">
        <v>362.2</v>
      </c>
      <c r="K140" s="40">
        <v>362.2</v>
      </c>
      <c r="L140" s="40">
        <v>362.2</v>
      </c>
      <c r="M140" s="40">
        <v>362.2</v>
      </c>
      <c r="N140" s="40">
        <v>362.2</v>
      </c>
      <c r="O140" s="40">
        <v>362.2</v>
      </c>
      <c r="P140" s="40">
        <v>362.2</v>
      </c>
      <c r="Q140" s="40">
        <v>374.89</v>
      </c>
      <c r="R140" s="40">
        <v>374.89</v>
      </c>
      <c r="S140" s="40">
        <v>4371.78</v>
      </c>
    </row>
    <row r="141" spans="1:19" ht="15.75" thickBot="1" x14ac:dyDescent="0.3">
      <c r="A141" s="6"/>
      <c r="B141" s="6"/>
      <c r="C141" s="6"/>
      <c r="D141" s="6"/>
      <c r="E141" s="6" t="s">
        <v>368</v>
      </c>
      <c r="F141" s="6"/>
      <c r="G141" s="77">
        <v>580.48</v>
      </c>
      <c r="H141" s="77">
        <v>531.1</v>
      </c>
      <c r="I141" s="77">
        <v>0</v>
      </c>
      <c r="J141" s="77">
        <v>988.72</v>
      </c>
      <c r="K141" s="77">
        <v>666.69</v>
      </c>
      <c r="L141" s="77">
        <v>1192.78</v>
      </c>
      <c r="M141" s="77">
        <v>312.77999999999997</v>
      </c>
      <c r="N141" s="77">
        <v>288.27</v>
      </c>
      <c r="O141" s="77">
        <v>380.91</v>
      </c>
      <c r="P141" s="77">
        <v>592.52</v>
      </c>
      <c r="Q141" s="77">
        <v>562.08000000000004</v>
      </c>
      <c r="R141" s="77">
        <v>1110.06</v>
      </c>
      <c r="S141" s="77">
        <v>7206.39</v>
      </c>
    </row>
    <row r="142" spans="1:19" x14ac:dyDescent="0.25">
      <c r="A142" s="6"/>
      <c r="B142" s="6"/>
      <c r="C142" s="6"/>
      <c r="D142" s="6" t="s">
        <v>132</v>
      </c>
      <c r="E142" s="6"/>
      <c r="F142" s="6"/>
      <c r="G142" s="40">
        <v>3087.83</v>
      </c>
      <c r="H142" s="40">
        <v>3036.94</v>
      </c>
      <c r="I142" s="40">
        <v>2258.84</v>
      </c>
      <c r="J142" s="40">
        <v>3247.58</v>
      </c>
      <c r="K142" s="40">
        <v>2925.55</v>
      </c>
      <c r="L142" s="40">
        <v>3621.16</v>
      </c>
      <c r="M142" s="40">
        <v>2740.26</v>
      </c>
      <c r="N142" s="40">
        <v>2715.76</v>
      </c>
      <c r="O142" s="40">
        <v>2808.53</v>
      </c>
      <c r="P142" s="40">
        <v>3019.75</v>
      </c>
      <c r="Q142" s="40">
        <v>3012.7</v>
      </c>
      <c r="R142" s="40">
        <v>3577.88</v>
      </c>
      <c r="S142" s="40">
        <v>36052.78</v>
      </c>
    </row>
    <row r="143" spans="1:19" x14ac:dyDescent="0.25">
      <c r="A143" s="6"/>
      <c r="B143" s="6"/>
      <c r="C143" s="6"/>
      <c r="D143" s="6" t="s">
        <v>133</v>
      </c>
      <c r="E143" s="6"/>
      <c r="F143" s="6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</row>
    <row r="144" spans="1:19" ht="15.75" thickBot="1" x14ac:dyDescent="0.3">
      <c r="A144" s="6"/>
      <c r="B144" s="6"/>
      <c r="C144" s="6"/>
      <c r="D144" s="6"/>
      <c r="E144" s="6" t="s">
        <v>135</v>
      </c>
      <c r="F144" s="6"/>
      <c r="G144" s="77">
        <v>0</v>
      </c>
      <c r="H144" s="77">
        <v>0</v>
      </c>
      <c r="I144" s="77">
        <v>3173</v>
      </c>
      <c r="J144" s="77">
        <v>3173</v>
      </c>
      <c r="K144" s="77">
        <v>3173</v>
      </c>
      <c r="L144" s="77">
        <v>3173</v>
      </c>
      <c r="M144" s="77">
        <v>3173</v>
      </c>
      <c r="N144" s="77">
        <v>3173</v>
      </c>
      <c r="O144" s="77">
        <v>3173</v>
      </c>
      <c r="P144" s="77">
        <v>0</v>
      </c>
      <c r="Q144" s="77">
        <v>6346</v>
      </c>
      <c r="R144" s="77">
        <v>3173</v>
      </c>
      <c r="S144" s="77">
        <v>31730</v>
      </c>
    </row>
    <row r="145" spans="1:19" x14ac:dyDescent="0.25">
      <c r="A145" s="6"/>
      <c r="B145" s="6"/>
      <c r="C145" s="6"/>
      <c r="D145" s="6" t="s">
        <v>136</v>
      </c>
      <c r="E145" s="6"/>
      <c r="F145" s="6"/>
      <c r="G145" s="40">
        <v>0</v>
      </c>
      <c r="H145" s="40">
        <v>0</v>
      </c>
      <c r="I145" s="40">
        <v>3173</v>
      </c>
      <c r="J145" s="40">
        <v>3173</v>
      </c>
      <c r="K145" s="40">
        <v>3173</v>
      </c>
      <c r="L145" s="40">
        <v>3173</v>
      </c>
      <c r="M145" s="40">
        <v>3173</v>
      </c>
      <c r="N145" s="40">
        <v>3173</v>
      </c>
      <c r="O145" s="40">
        <v>3173</v>
      </c>
      <c r="P145" s="40">
        <v>0</v>
      </c>
      <c r="Q145" s="40">
        <v>6346</v>
      </c>
      <c r="R145" s="40">
        <v>3173</v>
      </c>
      <c r="S145" s="40">
        <v>31730</v>
      </c>
    </row>
    <row r="146" spans="1:19" x14ac:dyDescent="0.25">
      <c r="A146" s="6"/>
      <c r="B146" s="6"/>
      <c r="C146" s="6"/>
      <c r="D146" s="6" t="s">
        <v>137</v>
      </c>
      <c r="E146" s="6"/>
      <c r="F146" s="6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</row>
    <row r="147" spans="1:19" ht="15.75" thickBot="1" x14ac:dyDescent="0.3">
      <c r="A147" s="6"/>
      <c r="B147" s="6"/>
      <c r="C147" s="6"/>
      <c r="D147" s="6"/>
      <c r="E147" s="6" t="s">
        <v>138</v>
      </c>
      <c r="F147" s="6"/>
      <c r="G147" s="77">
        <v>532.07000000000005</v>
      </c>
      <c r="H147" s="77">
        <v>532.07000000000005</v>
      </c>
      <c r="I147" s="77">
        <v>532.07000000000005</v>
      </c>
      <c r="J147" s="77">
        <v>510.24</v>
      </c>
      <c r="K147" s="77">
        <v>523.9</v>
      </c>
      <c r="L147" s="77">
        <v>537.12</v>
      </c>
      <c r="M147" s="77">
        <v>537.08000000000004</v>
      </c>
      <c r="N147" s="77">
        <v>537.08000000000004</v>
      </c>
      <c r="O147" s="77">
        <v>537.08000000000004</v>
      </c>
      <c r="P147" s="77">
        <v>537.08000000000004</v>
      </c>
      <c r="Q147" s="77">
        <v>537.08000000000004</v>
      </c>
      <c r="R147" s="77">
        <v>537.08000000000004</v>
      </c>
      <c r="S147" s="77">
        <v>6389.95</v>
      </c>
    </row>
    <row r="148" spans="1:19" x14ac:dyDescent="0.25">
      <c r="A148" s="6"/>
      <c r="B148" s="6"/>
      <c r="C148" s="6"/>
      <c r="D148" s="6" t="s">
        <v>139</v>
      </c>
      <c r="E148" s="6"/>
      <c r="F148" s="6"/>
      <c r="G148" s="40">
        <v>532.07000000000005</v>
      </c>
      <c r="H148" s="40">
        <v>532.07000000000005</v>
      </c>
      <c r="I148" s="40">
        <v>532.07000000000005</v>
      </c>
      <c r="J148" s="40">
        <v>510.24</v>
      </c>
      <c r="K148" s="40">
        <v>523.9</v>
      </c>
      <c r="L148" s="40">
        <v>537.12</v>
      </c>
      <c r="M148" s="40">
        <v>537.08000000000004</v>
      </c>
      <c r="N148" s="40">
        <v>537.08000000000004</v>
      </c>
      <c r="O148" s="40">
        <v>537.08000000000004</v>
      </c>
      <c r="P148" s="40">
        <v>537.08000000000004</v>
      </c>
      <c r="Q148" s="40">
        <v>537.08000000000004</v>
      </c>
      <c r="R148" s="40">
        <v>537.08000000000004</v>
      </c>
      <c r="S148" s="40">
        <v>6389.95</v>
      </c>
    </row>
    <row r="149" spans="1:19" x14ac:dyDescent="0.25">
      <c r="A149" s="6"/>
      <c r="B149" s="6"/>
      <c r="C149" s="6"/>
      <c r="D149" s="6" t="s">
        <v>369</v>
      </c>
      <c r="E149" s="6"/>
      <c r="F149" s="6"/>
      <c r="G149" s="40">
        <v>2873.15</v>
      </c>
      <c r="H149" s="40">
        <v>2957.5</v>
      </c>
      <c r="I149" s="40">
        <v>2947.93</v>
      </c>
      <c r="J149" s="40">
        <v>2841.78</v>
      </c>
      <c r="K149" s="40">
        <v>2924.59</v>
      </c>
      <c r="L149" s="40">
        <v>2821.18</v>
      </c>
      <c r="M149" s="40">
        <v>2903.55</v>
      </c>
      <c r="N149" s="40">
        <v>2893.37</v>
      </c>
      <c r="O149" s="40">
        <v>2695.41</v>
      </c>
      <c r="P149" s="40">
        <v>2869.4</v>
      </c>
      <c r="Q149" s="40">
        <v>2765.09</v>
      </c>
      <c r="R149" s="40">
        <v>2844.55</v>
      </c>
      <c r="S149" s="40">
        <v>34337.5</v>
      </c>
    </row>
    <row r="150" spans="1:19" x14ac:dyDescent="0.25">
      <c r="A150" s="6"/>
      <c r="B150" s="6"/>
      <c r="C150" s="6"/>
      <c r="D150" s="6" t="s">
        <v>370</v>
      </c>
      <c r="E150" s="6"/>
      <c r="F150" s="6"/>
      <c r="G150" s="40">
        <v>2333.39</v>
      </c>
      <c r="H150" s="40">
        <v>2249.04</v>
      </c>
      <c r="I150" s="40">
        <v>2258.61</v>
      </c>
      <c r="J150" s="40">
        <v>2364.7600000000002</v>
      </c>
      <c r="K150" s="40">
        <v>2281.9499999999998</v>
      </c>
      <c r="L150" s="40">
        <v>2385.36</v>
      </c>
      <c r="M150" s="40">
        <v>2302.9899999999998</v>
      </c>
      <c r="N150" s="40">
        <v>2313.17</v>
      </c>
      <c r="O150" s="40">
        <v>2511.13</v>
      </c>
      <c r="P150" s="40">
        <v>2337.14</v>
      </c>
      <c r="Q150" s="40">
        <v>2441.4499999999998</v>
      </c>
      <c r="R150" s="40">
        <v>2361.9899999999998</v>
      </c>
      <c r="S150" s="40">
        <v>28140.98</v>
      </c>
    </row>
    <row r="151" spans="1:19" ht="15.75" thickBot="1" x14ac:dyDescent="0.3">
      <c r="A151" s="6"/>
      <c r="B151" s="6"/>
      <c r="C151" s="6"/>
      <c r="D151" s="6" t="s">
        <v>331</v>
      </c>
      <c r="E151" s="6"/>
      <c r="F151" s="6"/>
      <c r="G151" s="73">
        <v>-39041</v>
      </c>
      <c r="H151" s="73">
        <v>0</v>
      </c>
      <c r="I151" s="73">
        <v>20000</v>
      </c>
      <c r="J151" s="73">
        <v>-5000</v>
      </c>
      <c r="K151" s="73">
        <v>0</v>
      </c>
      <c r="L151" s="73">
        <v>-4000</v>
      </c>
      <c r="M151" s="73">
        <v>0</v>
      </c>
      <c r="N151" s="73">
        <v>0</v>
      </c>
      <c r="O151" s="73">
        <v>0</v>
      </c>
      <c r="P151" s="73">
        <v>0</v>
      </c>
      <c r="Q151" s="73">
        <v>0</v>
      </c>
      <c r="R151" s="73">
        <v>0</v>
      </c>
      <c r="S151" s="73">
        <v>-28041</v>
      </c>
    </row>
    <row r="152" spans="1:19" ht="15.75" thickBot="1" x14ac:dyDescent="0.3">
      <c r="A152" s="6"/>
      <c r="B152" s="6"/>
      <c r="C152" s="6" t="s">
        <v>143</v>
      </c>
      <c r="D152" s="6"/>
      <c r="E152" s="6"/>
      <c r="F152" s="6"/>
      <c r="G152" s="75">
        <v>4159.63</v>
      </c>
      <c r="H152" s="75">
        <v>56610.92</v>
      </c>
      <c r="I152" s="75">
        <v>70338.89</v>
      </c>
      <c r="J152" s="75">
        <v>47003.68</v>
      </c>
      <c r="K152" s="75">
        <v>50139.49</v>
      </c>
      <c r="L152" s="75">
        <v>53664.33</v>
      </c>
      <c r="M152" s="75">
        <v>45581.31</v>
      </c>
      <c r="N152" s="75">
        <v>47962.14</v>
      </c>
      <c r="O152" s="75">
        <v>49328.89</v>
      </c>
      <c r="P152" s="75">
        <v>44080.160000000003</v>
      </c>
      <c r="Q152" s="75">
        <v>50724.29</v>
      </c>
      <c r="R152" s="75">
        <v>53445.52</v>
      </c>
      <c r="S152" s="75">
        <v>573039.25</v>
      </c>
    </row>
    <row r="153" spans="1:19" x14ac:dyDescent="0.25">
      <c r="A153" s="6"/>
      <c r="B153" s="6" t="s">
        <v>144</v>
      </c>
      <c r="C153" s="6"/>
      <c r="D153" s="6"/>
      <c r="E153" s="6"/>
      <c r="F153" s="6"/>
      <c r="G153" s="40">
        <v>40235.599999999999</v>
      </c>
      <c r="H153" s="40">
        <v>-19271.810000000001</v>
      </c>
      <c r="I153" s="40">
        <v>-26960.37</v>
      </c>
      <c r="J153" s="40">
        <v>-10333.32</v>
      </c>
      <c r="K153" s="40">
        <v>5035.55</v>
      </c>
      <c r="L153" s="40">
        <v>11791.62</v>
      </c>
      <c r="M153" s="40">
        <v>11282.34</v>
      </c>
      <c r="N153" s="40">
        <v>1302.94</v>
      </c>
      <c r="O153" s="40">
        <v>2564.14</v>
      </c>
      <c r="P153" s="40">
        <v>18207.23</v>
      </c>
      <c r="Q153" s="40">
        <v>-8350.86</v>
      </c>
      <c r="R153" s="40">
        <v>-9269.32</v>
      </c>
      <c r="S153" s="40">
        <v>16233.74</v>
      </c>
    </row>
    <row r="154" spans="1:19" x14ac:dyDescent="0.25">
      <c r="A154" s="6"/>
      <c r="B154" s="6" t="s">
        <v>145</v>
      </c>
      <c r="C154" s="6"/>
      <c r="D154" s="6"/>
      <c r="E154" s="6"/>
      <c r="F154" s="6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</row>
    <row r="155" spans="1:19" x14ac:dyDescent="0.25">
      <c r="A155" s="6"/>
      <c r="B155" s="6"/>
      <c r="C155" s="6" t="s">
        <v>146</v>
      </c>
      <c r="D155" s="6"/>
      <c r="E155" s="6"/>
      <c r="F155" s="6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</row>
    <row r="156" spans="1:19" x14ac:dyDescent="0.25">
      <c r="A156" s="6"/>
      <c r="B156" s="6"/>
      <c r="C156" s="6"/>
      <c r="D156" s="6" t="s">
        <v>148</v>
      </c>
      <c r="E156" s="6"/>
      <c r="F156" s="6"/>
      <c r="G156" s="40">
        <v>-2333.39</v>
      </c>
      <c r="H156" s="40">
        <v>-2249.04</v>
      </c>
      <c r="I156" s="40">
        <v>-2258.61</v>
      </c>
      <c r="J156" s="40">
        <v>-2364.7600000000002</v>
      </c>
      <c r="K156" s="40">
        <v>-2281.9499999999998</v>
      </c>
      <c r="L156" s="40">
        <v>-2385.36</v>
      </c>
      <c r="M156" s="40">
        <v>-2302.9899999999998</v>
      </c>
      <c r="N156" s="40">
        <v>-2313.17</v>
      </c>
      <c r="O156" s="40">
        <v>-2511.13</v>
      </c>
      <c r="P156" s="40">
        <v>-2337.14</v>
      </c>
      <c r="Q156" s="40">
        <v>-2441.4499999999998</v>
      </c>
      <c r="R156" s="40">
        <v>-2361.9899999999998</v>
      </c>
      <c r="S156" s="40">
        <v>-28140.98</v>
      </c>
    </row>
    <row r="157" spans="1:19" ht="15.75" thickBot="1" x14ac:dyDescent="0.3">
      <c r="A157" s="6"/>
      <c r="B157" s="6"/>
      <c r="C157" s="6"/>
      <c r="D157" s="6" t="s">
        <v>332</v>
      </c>
      <c r="E157" s="6"/>
      <c r="F157" s="6"/>
      <c r="G157" s="73">
        <v>39041</v>
      </c>
      <c r="H157" s="73">
        <v>0</v>
      </c>
      <c r="I157" s="73">
        <v>-20000</v>
      </c>
      <c r="J157" s="73">
        <v>5000</v>
      </c>
      <c r="K157" s="73">
        <v>0</v>
      </c>
      <c r="L157" s="73">
        <v>4000</v>
      </c>
      <c r="M157" s="73">
        <v>0</v>
      </c>
      <c r="N157" s="73">
        <v>0</v>
      </c>
      <c r="O157" s="73">
        <v>0</v>
      </c>
      <c r="P157" s="73">
        <v>0</v>
      </c>
      <c r="Q157" s="73">
        <v>0</v>
      </c>
      <c r="R157" s="73">
        <v>0</v>
      </c>
      <c r="S157" s="73">
        <v>28041</v>
      </c>
    </row>
    <row r="158" spans="1:19" ht="15.75" thickBot="1" x14ac:dyDescent="0.3">
      <c r="A158" s="6"/>
      <c r="B158" s="6"/>
      <c r="C158" s="6" t="s">
        <v>149</v>
      </c>
      <c r="D158" s="6"/>
      <c r="E158" s="6"/>
      <c r="F158" s="6"/>
      <c r="G158" s="74">
        <v>36707.61</v>
      </c>
      <c r="H158" s="74">
        <v>-2249.04</v>
      </c>
      <c r="I158" s="74">
        <v>-22258.61</v>
      </c>
      <c r="J158" s="74">
        <v>2635.24</v>
      </c>
      <c r="K158" s="74">
        <v>-2281.9499999999998</v>
      </c>
      <c r="L158" s="74">
        <v>1614.64</v>
      </c>
      <c r="M158" s="74">
        <v>-2302.9899999999998</v>
      </c>
      <c r="N158" s="74">
        <v>-2313.17</v>
      </c>
      <c r="O158" s="74">
        <v>-2511.13</v>
      </c>
      <c r="P158" s="74">
        <v>-2337.14</v>
      </c>
      <c r="Q158" s="74">
        <v>-2441.4499999999998</v>
      </c>
      <c r="R158" s="74">
        <v>-2361.9899999999998</v>
      </c>
      <c r="S158" s="74">
        <v>-99.98</v>
      </c>
    </row>
    <row r="159" spans="1:19" ht="15.75" thickBot="1" x14ac:dyDescent="0.3">
      <c r="A159" s="6"/>
      <c r="B159" s="6" t="s">
        <v>150</v>
      </c>
      <c r="C159" s="6"/>
      <c r="D159" s="6"/>
      <c r="E159" s="6"/>
      <c r="F159" s="6"/>
      <c r="G159" s="74">
        <v>-36707.61</v>
      </c>
      <c r="H159" s="74">
        <v>2249.04</v>
      </c>
      <c r="I159" s="74">
        <v>22258.61</v>
      </c>
      <c r="J159" s="74">
        <v>-2635.24</v>
      </c>
      <c r="K159" s="74">
        <v>2281.9499999999998</v>
      </c>
      <c r="L159" s="74">
        <v>-1614.64</v>
      </c>
      <c r="M159" s="74">
        <v>2302.9899999999998</v>
      </c>
      <c r="N159" s="74">
        <v>2313.17</v>
      </c>
      <c r="O159" s="74">
        <v>2511.13</v>
      </c>
      <c r="P159" s="74">
        <v>2337.14</v>
      </c>
      <c r="Q159" s="74">
        <v>2441.4499999999998</v>
      </c>
      <c r="R159" s="74">
        <v>2361.9899999999998</v>
      </c>
      <c r="S159" s="74">
        <v>99.98</v>
      </c>
    </row>
    <row r="160" spans="1:19" ht="15.75" thickBot="1" x14ac:dyDescent="0.3">
      <c r="A160" s="6" t="s">
        <v>151</v>
      </c>
      <c r="B160" s="6"/>
      <c r="C160" s="6"/>
      <c r="D160" s="6"/>
      <c r="E160" s="6"/>
      <c r="F160" s="6"/>
      <c r="G160" s="76">
        <v>3527.99</v>
      </c>
      <c r="H160" s="76">
        <v>-17022.77</v>
      </c>
      <c r="I160" s="76">
        <v>-4701.76</v>
      </c>
      <c r="J160" s="76">
        <v>-12968.56</v>
      </c>
      <c r="K160" s="76">
        <v>7317.5</v>
      </c>
      <c r="L160" s="76">
        <v>10176.98</v>
      </c>
      <c r="M160" s="76">
        <v>13585.33</v>
      </c>
      <c r="N160" s="76">
        <v>3616.11</v>
      </c>
      <c r="O160" s="76">
        <v>5075.2700000000004</v>
      </c>
      <c r="P160" s="76">
        <v>20544.37</v>
      </c>
      <c r="Q160" s="76">
        <v>-5909.41</v>
      </c>
      <c r="R160" s="76">
        <v>-6907.33</v>
      </c>
      <c r="S160" s="76">
        <v>16333.72</v>
      </c>
    </row>
    <row r="161" spans="1:6" ht="15.75" thickTop="1" x14ac:dyDescent="0.25">
      <c r="A161" s="17"/>
      <c r="B161" s="17"/>
      <c r="C161" s="17"/>
      <c r="D161" s="17"/>
      <c r="E161" s="17"/>
      <c r="F161" s="17"/>
    </row>
  </sheetData>
  <printOptions horizontalCentered="1"/>
  <pageMargins left="0.45" right="0.45" top="1" bottom="0.75" header="0.35" footer="0.3"/>
  <pageSetup scale="85" fitToHeight="4" orientation="portrait" r:id="rId1"/>
  <headerFooter>
    <oddHeader>&amp;C&amp;"Arial,Bold"&amp;12 Valley Unitarian Universalist Church
&amp;14 Profit &amp; Loss
&amp;10 June 2020</oddHeader>
    <oddFooter>&amp;R&amp;"Arial,Bold"&amp;8 Page &amp;P of &amp;N</oddFooter>
  </headerFooter>
  <rowBreaks count="2" manualBreakCount="2">
    <brk id="57" max="16383" man="1"/>
    <brk id="115" max="16383" man="1"/>
  </rowBreaks>
  <drawing r:id="rId2"/>
  <legacyDrawing r:id="rId3"/>
  <controls>
    <mc:AlternateContent xmlns:mc="http://schemas.openxmlformats.org/markup-compatibility/2006">
      <mc:Choice Requires="x14">
        <control shapeId="23554" r:id="rId4" name="HEADER">
          <controlPr defaultSize="0" autoLin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3554" r:id="rId4" name="HEADER"/>
      </mc:Fallback>
    </mc:AlternateContent>
    <mc:AlternateContent xmlns:mc="http://schemas.openxmlformats.org/markup-compatibility/2006">
      <mc:Choice Requires="x14">
        <control shapeId="23553" r:id="rId6" name="FILTER">
          <controlPr defaultSize="0" autoLine="0" autoPict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3553" r:id="rId6" name="FILTER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S165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5" width="3" style="3" customWidth="1"/>
    <col min="6" max="6" width="27.28515625" style="3" customWidth="1"/>
    <col min="7" max="7" width="7.85546875" bestFit="1" customWidth="1"/>
  </cols>
  <sheetData>
    <row r="1" spans="1:19" s="4" customFormat="1" ht="15.75" thickBot="1" x14ac:dyDescent="0.3">
      <c r="A1" s="54"/>
      <c r="B1" s="54"/>
      <c r="C1" s="54"/>
      <c r="D1" s="54"/>
      <c r="E1" s="54"/>
      <c r="F1" s="54"/>
      <c r="G1" s="55" t="s">
        <v>339</v>
      </c>
      <c r="H1" s="55" t="s">
        <v>372</v>
      </c>
      <c r="I1" s="55" t="s">
        <v>373</v>
      </c>
      <c r="J1" s="55" t="s">
        <v>374</v>
      </c>
      <c r="K1" s="55" t="s">
        <v>375</v>
      </c>
      <c r="L1" s="55" t="s">
        <v>376</v>
      </c>
      <c r="M1" s="55" t="s">
        <v>377</v>
      </c>
      <c r="N1" s="55" t="s">
        <v>378</v>
      </c>
      <c r="O1" s="55" t="s">
        <v>379</v>
      </c>
      <c r="P1" s="55" t="s">
        <v>380</v>
      </c>
      <c r="Q1" s="55" t="s">
        <v>381</v>
      </c>
      <c r="R1" s="55" t="s">
        <v>382</v>
      </c>
      <c r="S1" s="55" t="s">
        <v>176</v>
      </c>
    </row>
    <row r="2" spans="1:19" ht="15.75" thickTop="1" x14ac:dyDescent="0.25">
      <c r="A2" s="52"/>
      <c r="B2" s="52" t="s">
        <v>2</v>
      </c>
      <c r="C2" s="52"/>
      <c r="D2" s="52"/>
      <c r="E2" s="52"/>
      <c r="F2" s="52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9" x14ac:dyDescent="0.25">
      <c r="A3" s="52"/>
      <c r="B3" s="52"/>
      <c r="C3" s="52" t="s">
        <v>3</v>
      </c>
      <c r="D3" s="52"/>
      <c r="E3" s="52"/>
      <c r="F3" s="52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1:19" x14ac:dyDescent="0.25">
      <c r="A4" s="52"/>
      <c r="B4" s="52"/>
      <c r="C4" s="52"/>
      <c r="D4" s="52" t="s">
        <v>4</v>
      </c>
      <c r="E4" s="52"/>
      <c r="F4" s="52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19" x14ac:dyDescent="0.25">
      <c r="A5" s="52"/>
      <c r="B5" s="52"/>
      <c r="C5" s="52"/>
      <c r="D5" s="52"/>
      <c r="E5" s="52" t="s">
        <v>5</v>
      </c>
      <c r="F5" s="52"/>
      <c r="G5" s="57">
        <v>0</v>
      </c>
      <c r="H5" s="57">
        <v>0</v>
      </c>
      <c r="I5" s="57">
        <v>2000</v>
      </c>
      <c r="J5" s="57">
        <v>326</v>
      </c>
      <c r="K5" s="57">
        <v>0</v>
      </c>
      <c r="L5" s="57">
        <v>865.65</v>
      </c>
      <c r="M5" s="57">
        <v>0</v>
      </c>
      <c r="N5" s="57">
        <v>446.19</v>
      </c>
      <c r="O5" s="57">
        <v>1200</v>
      </c>
      <c r="P5" s="57">
        <v>1000</v>
      </c>
      <c r="Q5" s="57">
        <v>0</v>
      </c>
      <c r="R5" s="57">
        <v>337</v>
      </c>
      <c r="S5" s="57">
        <v>6174.84</v>
      </c>
    </row>
    <row r="6" spans="1:19" x14ac:dyDescent="0.25">
      <c r="A6" s="52"/>
      <c r="B6" s="52"/>
      <c r="C6" s="52"/>
      <c r="D6" s="52"/>
      <c r="E6" s="52" t="s">
        <v>284</v>
      </c>
      <c r="F6" s="52"/>
      <c r="G6" s="57">
        <v>166.4</v>
      </c>
      <c r="H6" s="57">
        <v>208</v>
      </c>
      <c r="I6" s="57">
        <v>8566.1</v>
      </c>
      <c r="J6" s="57">
        <v>0</v>
      </c>
      <c r="K6" s="57">
        <v>2020</v>
      </c>
      <c r="L6" s="57">
        <v>196.52</v>
      </c>
      <c r="M6" s="57">
        <v>310</v>
      </c>
      <c r="N6" s="57">
        <v>0</v>
      </c>
      <c r="O6" s="57">
        <v>25</v>
      </c>
      <c r="P6" s="57">
        <v>-900</v>
      </c>
      <c r="Q6" s="57">
        <v>100</v>
      </c>
      <c r="R6" s="57">
        <v>20096</v>
      </c>
      <c r="S6" s="57">
        <v>30788.02</v>
      </c>
    </row>
    <row r="7" spans="1:19" x14ac:dyDescent="0.25">
      <c r="A7" s="52"/>
      <c r="B7" s="52"/>
      <c r="C7" s="52"/>
      <c r="D7" s="52"/>
      <c r="E7" s="52" t="s">
        <v>285</v>
      </c>
      <c r="F7" s="52"/>
      <c r="G7" s="57">
        <v>1817</v>
      </c>
      <c r="H7" s="57">
        <v>1757.93</v>
      </c>
      <c r="I7" s="57">
        <v>2351.66</v>
      </c>
      <c r="J7" s="57">
        <v>1255.08</v>
      </c>
      <c r="K7" s="57">
        <v>2610.23</v>
      </c>
      <c r="L7" s="57">
        <v>2988</v>
      </c>
      <c r="M7" s="57">
        <v>1475.44</v>
      </c>
      <c r="N7" s="57">
        <v>1178.0999999999999</v>
      </c>
      <c r="O7" s="57">
        <v>1913.85</v>
      </c>
      <c r="P7" s="57">
        <v>2023.5</v>
      </c>
      <c r="Q7" s="57">
        <v>1329.02</v>
      </c>
      <c r="R7" s="57">
        <v>589.5</v>
      </c>
      <c r="S7" s="57">
        <v>21289.31</v>
      </c>
    </row>
    <row r="8" spans="1:19" x14ac:dyDescent="0.25">
      <c r="A8" s="52"/>
      <c r="B8" s="52"/>
      <c r="C8" s="52"/>
      <c r="D8" s="52"/>
      <c r="E8" s="52" t="s">
        <v>8</v>
      </c>
      <c r="F8" s="52"/>
      <c r="G8" s="57">
        <v>32548.43</v>
      </c>
      <c r="H8" s="57">
        <v>20496</v>
      </c>
      <c r="I8" s="57">
        <v>30972.44</v>
      </c>
      <c r="J8" s="57">
        <v>22132.67</v>
      </c>
      <c r="K8" s="57">
        <v>39123</v>
      </c>
      <c r="L8" s="57">
        <v>50757.8</v>
      </c>
      <c r="M8" s="57">
        <v>37248</v>
      </c>
      <c r="N8" s="57">
        <v>44809.67</v>
      </c>
      <c r="O8" s="57">
        <v>49198.42</v>
      </c>
      <c r="P8" s="57">
        <v>51073.45</v>
      </c>
      <c r="Q8" s="57">
        <v>25578.11</v>
      </c>
      <c r="R8" s="57">
        <v>21527.58</v>
      </c>
      <c r="S8" s="57">
        <v>425465.57</v>
      </c>
    </row>
    <row r="9" spans="1:19" ht="15.75" thickBot="1" x14ac:dyDescent="0.3">
      <c r="A9" s="52"/>
      <c r="B9" s="52"/>
      <c r="C9" s="52"/>
      <c r="D9" s="52"/>
      <c r="E9" s="52" t="s">
        <v>340</v>
      </c>
      <c r="F9" s="52"/>
      <c r="G9" s="58">
        <v>26800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26800</v>
      </c>
    </row>
    <row r="10" spans="1:19" x14ac:dyDescent="0.25">
      <c r="A10" s="52"/>
      <c r="B10" s="52"/>
      <c r="C10" s="52"/>
      <c r="D10" s="52" t="s">
        <v>9</v>
      </c>
      <c r="E10" s="52"/>
      <c r="F10" s="52"/>
      <c r="G10" s="57">
        <v>61331.83</v>
      </c>
      <c r="H10" s="57">
        <v>22461.93</v>
      </c>
      <c r="I10" s="57">
        <v>43890.2</v>
      </c>
      <c r="J10" s="57">
        <v>23713.75</v>
      </c>
      <c r="K10" s="57">
        <v>43753.23</v>
      </c>
      <c r="L10" s="57">
        <v>54807.97</v>
      </c>
      <c r="M10" s="57">
        <v>39033.440000000002</v>
      </c>
      <c r="N10" s="57">
        <v>46433.96</v>
      </c>
      <c r="O10" s="57">
        <v>52337.27</v>
      </c>
      <c r="P10" s="57">
        <v>53196.95</v>
      </c>
      <c r="Q10" s="57">
        <v>27007.13</v>
      </c>
      <c r="R10" s="57">
        <v>42550.080000000002</v>
      </c>
      <c r="S10" s="57">
        <v>510517.74</v>
      </c>
    </row>
    <row r="11" spans="1:19" x14ac:dyDescent="0.25">
      <c r="A11" s="52"/>
      <c r="B11" s="52"/>
      <c r="C11" s="52"/>
      <c r="D11" s="52" t="s">
        <v>10</v>
      </c>
      <c r="E11" s="52"/>
      <c r="F11" s="5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</row>
    <row r="12" spans="1:19" x14ac:dyDescent="0.25">
      <c r="A12" s="52"/>
      <c r="B12" s="52"/>
      <c r="C12" s="52"/>
      <c r="D12" s="52"/>
      <c r="E12" s="52" t="s">
        <v>11</v>
      </c>
      <c r="F12" s="52"/>
      <c r="G12" s="57">
        <v>5017.8599999999997</v>
      </c>
      <c r="H12" s="57">
        <v>5138.29</v>
      </c>
      <c r="I12" s="57">
        <v>10276.58</v>
      </c>
      <c r="J12" s="57">
        <v>0</v>
      </c>
      <c r="K12" s="57">
        <v>5138.29</v>
      </c>
      <c r="L12" s="57">
        <v>5138.29</v>
      </c>
      <c r="M12" s="57">
        <v>5138.29</v>
      </c>
      <c r="N12" s="57">
        <v>5138.29</v>
      </c>
      <c r="O12" s="57">
        <v>10276.58</v>
      </c>
      <c r="P12" s="57">
        <v>0</v>
      </c>
      <c r="Q12" s="57">
        <v>5138.29</v>
      </c>
      <c r="R12" s="57">
        <v>5138.29</v>
      </c>
      <c r="S12" s="57">
        <v>61539.05</v>
      </c>
    </row>
    <row r="13" spans="1:19" x14ac:dyDescent="0.25">
      <c r="A13" s="52"/>
      <c r="B13" s="52"/>
      <c r="C13" s="52"/>
      <c r="D13" s="52"/>
      <c r="E13" s="52" t="s">
        <v>12</v>
      </c>
      <c r="F13" s="52"/>
      <c r="G13" s="57">
        <v>270</v>
      </c>
      <c r="H13" s="57">
        <v>270</v>
      </c>
      <c r="I13" s="57">
        <v>540</v>
      </c>
      <c r="J13" s="57">
        <v>0</v>
      </c>
      <c r="K13" s="57">
        <v>270</v>
      </c>
      <c r="L13" s="57">
        <v>270</v>
      </c>
      <c r="M13" s="57">
        <v>270</v>
      </c>
      <c r="N13" s="57">
        <v>270</v>
      </c>
      <c r="O13" s="57">
        <v>540</v>
      </c>
      <c r="P13" s="57">
        <v>0</v>
      </c>
      <c r="Q13" s="57">
        <v>270</v>
      </c>
      <c r="R13" s="57">
        <v>525</v>
      </c>
      <c r="S13" s="57">
        <v>3495</v>
      </c>
    </row>
    <row r="14" spans="1:19" x14ac:dyDescent="0.25">
      <c r="A14" s="52"/>
      <c r="B14" s="52"/>
      <c r="C14" s="52"/>
      <c r="D14" s="52"/>
      <c r="E14" s="52" t="s">
        <v>13</v>
      </c>
      <c r="F14" s="52"/>
      <c r="G14" s="57">
        <v>1001</v>
      </c>
      <c r="H14" s="57">
        <v>1001</v>
      </c>
      <c r="I14" s="57">
        <v>2002</v>
      </c>
      <c r="J14" s="57">
        <v>0</v>
      </c>
      <c r="K14" s="57">
        <v>1001</v>
      </c>
      <c r="L14" s="57">
        <v>1001</v>
      </c>
      <c r="M14" s="57">
        <v>1001</v>
      </c>
      <c r="N14" s="57">
        <v>1001</v>
      </c>
      <c r="O14" s="57">
        <v>2002</v>
      </c>
      <c r="P14" s="57">
        <v>0</v>
      </c>
      <c r="Q14" s="57">
        <v>1001</v>
      </c>
      <c r="R14" s="57">
        <v>1001</v>
      </c>
      <c r="S14" s="57">
        <v>12012</v>
      </c>
    </row>
    <row r="15" spans="1:19" x14ac:dyDescent="0.25">
      <c r="A15" s="52"/>
      <c r="B15" s="52"/>
      <c r="C15" s="52"/>
      <c r="D15" s="52"/>
      <c r="E15" s="52" t="s">
        <v>14</v>
      </c>
      <c r="F15" s="52"/>
      <c r="G15" s="57">
        <v>210</v>
      </c>
      <c r="H15" s="57">
        <v>210</v>
      </c>
      <c r="I15" s="57">
        <v>210</v>
      </c>
      <c r="J15" s="57">
        <v>210</v>
      </c>
      <c r="K15" s="57">
        <v>210</v>
      </c>
      <c r="L15" s="57">
        <v>420</v>
      </c>
      <c r="M15" s="57">
        <v>210</v>
      </c>
      <c r="N15" s="57">
        <v>0</v>
      </c>
      <c r="O15" s="57">
        <v>210</v>
      </c>
      <c r="P15" s="57">
        <v>210</v>
      </c>
      <c r="Q15" s="57">
        <v>420</v>
      </c>
      <c r="R15" s="57">
        <v>0</v>
      </c>
      <c r="S15" s="57">
        <v>2520</v>
      </c>
    </row>
    <row r="16" spans="1:19" x14ac:dyDescent="0.25">
      <c r="A16" s="52"/>
      <c r="B16" s="52"/>
      <c r="C16" s="52"/>
      <c r="D16" s="52"/>
      <c r="E16" s="52" t="s">
        <v>235</v>
      </c>
      <c r="F16" s="52"/>
      <c r="G16" s="57">
        <v>600</v>
      </c>
      <c r="H16" s="57">
        <v>600</v>
      </c>
      <c r="I16" s="57">
        <v>1200</v>
      </c>
      <c r="J16" s="57">
        <v>0</v>
      </c>
      <c r="K16" s="57">
        <v>600</v>
      </c>
      <c r="L16" s="57">
        <v>1200</v>
      </c>
      <c r="M16" s="57">
        <v>0</v>
      </c>
      <c r="N16" s="57">
        <v>600</v>
      </c>
      <c r="O16" s="57">
        <v>1200</v>
      </c>
      <c r="P16" s="57">
        <v>0</v>
      </c>
      <c r="Q16" s="57">
        <v>600</v>
      </c>
      <c r="R16" s="57">
        <v>600</v>
      </c>
      <c r="S16" s="57">
        <v>7200</v>
      </c>
    </row>
    <row r="17" spans="1:19" ht="15.75" thickBot="1" x14ac:dyDescent="0.3">
      <c r="A17" s="52"/>
      <c r="B17" s="52"/>
      <c r="C17" s="52"/>
      <c r="D17" s="52"/>
      <c r="E17" s="52" t="s">
        <v>15</v>
      </c>
      <c r="F17" s="52"/>
      <c r="G17" s="58">
        <v>286</v>
      </c>
      <c r="H17" s="58">
        <v>240</v>
      </c>
      <c r="I17" s="58">
        <v>40</v>
      </c>
      <c r="J17" s="58">
        <v>300</v>
      </c>
      <c r="K17" s="58">
        <v>320</v>
      </c>
      <c r="L17" s="58">
        <v>520</v>
      </c>
      <c r="M17" s="58">
        <v>240</v>
      </c>
      <c r="N17" s="58">
        <v>320</v>
      </c>
      <c r="O17" s="58">
        <v>340</v>
      </c>
      <c r="P17" s="58">
        <v>760</v>
      </c>
      <c r="Q17" s="58">
        <v>170</v>
      </c>
      <c r="R17" s="58">
        <v>260</v>
      </c>
      <c r="S17" s="58">
        <v>3796</v>
      </c>
    </row>
    <row r="18" spans="1:19" x14ac:dyDescent="0.25">
      <c r="A18" s="52"/>
      <c r="B18" s="52"/>
      <c r="C18" s="52"/>
      <c r="D18" s="52" t="s">
        <v>16</v>
      </c>
      <c r="E18" s="52"/>
      <c r="F18" s="52"/>
      <c r="G18" s="57">
        <v>7384.86</v>
      </c>
      <c r="H18" s="57">
        <v>7459.29</v>
      </c>
      <c r="I18" s="57">
        <v>14268.58</v>
      </c>
      <c r="J18" s="57">
        <v>510</v>
      </c>
      <c r="K18" s="57">
        <v>7539.29</v>
      </c>
      <c r="L18" s="57">
        <v>8549.2900000000009</v>
      </c>
      <c r="M18" s="57">
        <v>6859.29</v>
      </c>
      <c r="N18" s="57">
        <v>7329.29</v>
      </c>
      <c r="O18" s="57">
        <v>14568.58</v>
      </c>
      <c r="P18" s="57">
        <v>970</v>
      </c>
      <c r="Q18" s="57">
        <v>7599.29</v>
      </c>
      <c r="R18" s="57">
        <v>7524.29</v>
      </c>
      <c r="S18" s="57">
        <v>90562.05</v>
      </c>
    </row>
    <row r="19" spans="1:19" x14ac:dyDescent="0.25">
      <c r="A19" s="52"/>
      <c r="B19" s="52"/>
      <c r="C19" s="52"/>
      <c r="D19" s="52" t="s">
        <v>17</v>
      </c>
      <c r="E19" s="52"/>
      <c r="F19" s="52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</row>
    <row r="20" spans="1:19" x14ac:dyDescent="0.25">
      <c r="A20" s="52"/>
      <c r="B20" s="52"/>
      <c r="C20" s="52"/>
      <c r="D20" s="52"/>
      <c r="E20" s="52" t="s">
        <v>19</v>
      </c>
      <c r="F20" s="52"/>
      <c r="G20" s="57">
        <v>0</v>
      </c>
      <c r="H20" s="57">
        <v>0</v>
      </c>
      <c r="I20" s="57">
        <v>1257.8</v>
      </c>
      <c r="J20" s="57">
        <v>-394.01</v>
      </c>
      <c r="K20" s="57">
        <v>-147.99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715.8</v>
      </c>
    </row>
    <row r="21" spans="1:19" x14ac:dyDescent="0.25">
      <c r="A21" s="52"/>
      <c r="B21" s="52"/>
      <c r="C21" s="52"/>
      <c r="D21" s="52"/>
      <c r="E21" s="52" t="s">
        <v>20</v>
      </c>
      <c r="F21" s="52"/>
      <c r="G21" s="57">
        <v>1319</v>
      </c>
      <c r="H21" s="57">
        <v>300</v>
      </c>
      <c r="I21" s="57">
        <v>0</v>
      </c>
      <c r="J21" s="57">
        <v>65</v>
      </c>
      <c r="K21" s="57">
        <v>15</v>
      </c>
      <c r="L21" s="57">
        <v>530</v>
      </c>
      <c r="M21" s="57">
        <v>50</v>
      </c>
      <c r="N21" s="57">
        <v>30</v>
      </c>
      <c r="O21" s="57">
        <v>2400</v>
      </c>
      <c r="P21" s="57">
        <v>12460</v>
      </c>
      <c r="Q21" s="57">
        <v>5483.52</v>
      </c>
      <c r="R21" s="57">
        <v>1130</v>
      </c>
      <c r="S21" s="57">
        <v>23782.52</v>
      </c>
    </row>
    <row r="22" spans="1:19" s="48" customFormat="1" ht="15.75" thickBot="1" x14ac:dyDescent="0.3">
      <c r="A22" s="52"/>
      <c r="B22" s="52"/>
      <c r="C22" s="52"/>
      <c r="D22" s="52"/>
      <c r="E22" s="52" t="s">
        <v>341</v>
      </c>
      <c r="F22" s="52"/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224</v>
      </c>
      <c r="Q22" s="58">
        <v>0</v>
      </c>
      <c r="R22" s="58">
        <v>0</v>
      </c>
      <c r="S22" s="58">
        <v>224</v>
      </c>
    </row>
    <row r="23" spans="1:19" x14ac:dyDescent="0.25">
      <c r="A23" s="52"/>
      <c r="B23" s="52"/>
      <c r="C23" s="52"/>
      <c r="D23" s="52" t="s">
        <v>21</v>
      </c>
      <c r="E23" s="52"/>
      <c r="F23" s="52"/>
      <c r="G23" s="57">
        <v>1319</v>
      </c>
      <c r="H23" s="57">
        <v>300</v>
      </c>
      <c r="I23" s="57">
        <v>1257.8</v>
      </c>
      <c r="J23" s="57">
        <v>-329.01</v>
      </c>
      <c r="K23" s="57">
        <v>-132.99</v>
      </c>
      <c r="L23" s="57">
        <v>530</v>
      </c>
      <c r="M23" s="57">
        <v>50</v>
      </c>
      <c r="N23" s="57">
        <v>30</v>
      </c>
      <c r="O23" s="57">
        <v>2400</v>
      </c>
      <c r="P23" s="57">
        <v>12684</v>
      </c>
      <c r="Q23" s="57">
        <v>5483.52</v>
      </c>
      <c r="R23" s="57">
        <v>1130</v>
      </c>
      <c r="S23" s="57">
        <v>24722.32</v>
      </c>
    </row>
    <row r="24" spans="1:19" x14ac:dyDescent="0.25">
      <c r="A24" s="52"/>
      <c r="B24" s="52"/>
      <c r="C24" s="52"/>
      <c r="D24" s="52" t="s">
        <v>261</v>
      </c>
      <c r="E24" s="52"/>
      <c r="F24" s="52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</row>
    <row r="25" spans="1:19" ht="15.75" thickBot="1" x14ac:dyDescent="0.3">
      <c r="A25" s="52"/>
      <c r="B25" s="52"/>
      <c r="C25" s="52"/>
      <c r="D25" s="52"/>
      <c r="E25" s="52" t="s">
        <v>262</v>
      </c>
      <c r="F25" s="52"/>
      <c r="G25" s="58">
        <v>0</v>
      </c>
      <c r="H25" s="58">
        <v>0</v>
      </c>
      <c r="I25" s="58">
        <v>23.98</v>
      </c>
      <c r="J25" s="58">
        <v>0</v>
      </c>
      <c r="K25" s="58">
        <v>0</v>
      </c>
      <c r="L25" s="58">
        <v>27.29</v>
      </c>
      <c r="M25" s="58">
        <v>0</v>
      </c>
      <c r="N25" s="58">
        <v>0</v>
      </c>
      <c r="O25" s="58">
        <v>35.07</v>
      </c>
      <c r="P25" s="58">
        <v>46.69</v>
      </c>
      <c r="Q25" s="58">
        <v>0</v>
      </c>
      <c r="R25" s="58">
        <v>0</v>
      </c>
      <c r="S25" s="58">
        <v>133.03</v>
      </c>
    </row>
    <row r="26" spans="1:19" x14ac:dyDescent="0.25">
      <c r="A26" s="52"/>
      <c r="B26" s="52"/>
      <c r="C26" s="52"/>
      <c r="D26" s="52" t="s">
        <v>263</v>
      </c>
      <c r="E26" s="52"/>
      <c r="F26" s="52"/>
      <c r="G26" s="57">
        <v>0</v>
      </c>
      <c r="H26" s="57">
        <v>0</v>
      </c>
      <c r="I26" s="57">
        <v>23.98</v>
      </c>
      <c r="J26" s="57">
        <v>0</v>
      </c>
      <c r="K26" s="57">
        <v>0</v>
      </c>
      <c r="L26" s="57">
        <v>27.29</v>
      </c>
      <c r="M26" s="57">
        <v>0</v>
      </c>
      <c r="N26" s="57">
        <v>0</v>
      </c>
      <c r="O26" s="57">
        <v>35.07</v>
      </c>
      <c r="P26" s="57">
        <v>46.69</v>
      </c>
      <c r="Q26" s="57">
        <v>0</v>
      </c>
      <c r="R26" s="57">
        <v>0</v>
      </c>
      <c r="S26" s="57">
        <v>133.03</v>
      </c>
    </row>
    <row r="27" spans="1:19" x14ac:dyDescent="0.25">
      <c r="A27" s="52"/>
      <c r="B27" s="52"/>
      <c r="C27" s="52"/>
      <c r="D27" s="52" t="s">
        <v>22</v>
      </c>
      <c r="E27" s="52"/>
      <c r="F27" s="52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</row>
    <row r="28" spans="1:19" x14ac:dyDescent="0.25">
      <c r="A28" s="52"/>
      <c r="B28" s="52"/>
      <c r="C28" s="52"/>
      <c r="D28" s="52"/>
      <c r="E28" s="52" t="s">
        <v>23</v>
      </c>
      <c r="F28" s="52"/>
      <c r="G28" s="57">
        <v>0</v>
      </c>
      <c r="H28" s="57">
        <v>0</v>
      </c>
      <c r="I28" s="57">
        <v>20</v>
      </c>
      <c r="J28" s="57">
        <v>20</v>
      </c>
      <c r="K28" s="57">
        <v>0</v>
      </c>
      <c r="L28" s="57">
        <v>20</v>
      </c>
      <c r="M28" s="57">
        <v>0</v>
      </c>
      <c r="N28" s="57">
        <v>20</v>
      </c>
      <c r="O28" s="57">
        <v>20</v>
      </c>
      <c r="P28" s="57">
        <v>20</v>
      </c>
      <c r="Q28" s="57">
        <v>0</v>
      </c>
      <c r="R28" s="57">
        <v>0</v>
      </c>
      <c r="S28" s="57">
        <v>120</v>
      </c>
    </row>
    <row r="29" spans="1:19" x14ac:dyDescent="0.25">
      <c r="A29" s="52"/>
      <c r="B29" s="52"/>
      <c r="C29" s="52"/>
      <c r="D29" s="52"/>
      <c r="E29" s="52" t="s">
        <v>27</v>
      </c>
      <c r="F29" s="52"/>
      <c r="G29" s="57">
        <v>0</v>
      </c>
      <c r="H29" s="57">
        <v>0</v>
      </c>
      <c r="I29" s="57">
        <v>207.22</v>
      </c>
      <c r="J29" s="57">
        <v>41.15</v>
      </c>
      <c r="K29" s="57">
        <v>93.17</v>
      </c>
      <c r="L29" s="57">
        <v>73.459999999999994</v>
      </c>
      <c r="M29" s="57">
        <v>64.569999999999993</v>
      </c>
      <c r="N29" s="57">
        <v>117.56</v>
      </c>
      <c r="O29" s="57">
        <v>185.99</v>
      </c>
      <c r="P29" s="57">
        <v>62.65</v>
      </c>
      <c r="Q29" s="57">
        <v>116.81</v>
      </c>
      <c r="R29" s="57">
        <v>34.94</v>
      </c>
      <c r="S29" s="57">
        <v>997.52</v>
      </c>
    </row>
    <row r="30" spans="1:19" x14ac:dyDescent="0.25">
      <c r="A30" s="52"/>
      <c r="B30" s="52"/>
      <c r="C30" s="52"/>
      <c r="D30" s="52"/>
      <c r="E30" s="52" t="s">
        <v>28</v>
      </c>
      <c r="F30" s="52"/>
      <c r="G30" s="57">
        <v>150.5</v>
      </c>
      <c r="H30" s="57">
        <v>47.67</v>
      </c>
      <c r="I30" s="57">
        <v>47.67</v>
      </c>
      <c r="J30" s="57">
        <v>-11.33</v>
      </c>
      <c r="K30" s="57">
        <v>55</v>
      </c>
      <c r="L30" s="57">
        <v>1224</v>
      </c>
      <c r="M30" s="57">
        <v>0</v>
      </c>
      <c r="N30" s="57">
        <v>-1224</v>
      </c>
      <c r="O30" s="57">
        <v>50</v>
      </c>
      <c r="P30" s="57">
        <v>0</v>
      </c>
      <c r="Q30" s="57">
        <v>20</v>
      </c>
      <c r="R30" s="57">
        <v>0</v>
      </c>
      <c r="S30" s="57">
        <v>359.51</v>
      </c>
    </row>
    <row r="31" spans="1:19" ht="15.75" thickBot="1" x14ac:dyDescent="0.3">
      <c r="A31" s="52"/>
      <c r="B31" s="52"/>
      <c r="C31" s="52"/>
      <c r="D31" s="52"/>
      <c r="E31" s="52" t="s">
        <v>342</v>
      </c>
      <c r="F31" s="52"/>
      <c r="G31" s="59">
        <v>67.319999999999993</v>
      </c>
      <c r="H31" s="59">
        <v>88.49</v>
      </c>
      <c r="I31" s="59">
        <v>87.02</v>
      </c>
      <c r="J31" s="59">
        <v>0</v>
      </c>
      <c r="K31" s="59">
        <v>0</v>
      </c>
      <c r="L31" s="59">
        <v>81.52</v>
      </c>
      <c r="M31" s="59">
        <v>0</v>
      </c>
      <c r="N31" s="59">
        <v>79.989999999999995</v>
      </c>
      <c r="O31" s="59">
        <v>80.87</v>
      </c>
      <c r="P31" s="59">
        <v>107.76</v>
      </c>
      <c r="Q31" s="59">
        <v>43.5</v>
      </c>
      <c r="R31" s="59">
        <v>2.73</v>
      </c>
      <c r="S31" s="59">
        <v>639.20000000000005</v>
      </c>
    </row>
    <row r="32" spans="1:19" ht="15.75" thickBot="1" x14ac:dyDescent="0.3">
      <c r="A32" s="52"/>
      <c r="B32" s="52"/>
      <c r="C32" s="52"/>
      <c r="D32" s="52" t="s">
        <v>29</v>
      </c>
      <c r="E32" s="52"/>
      <c r="F32" s="52"/>
      <c r="G32" s="60">
        <v>217.82</v>
      </c>
      <c r="H32" s="60">
        <v>136.16</v>
      </c>
      <c r="I32" s="60">
        <v>361.91</v>
      </c>
      <c r="J32" s="60">
        <v>49.82</v>
      </c>
      <c r="K32" s="60">
        <v>148.16999999999999</v>
      </c>
      <c r="L32" s="60">
        <v>1398.98</v>
      </c>
      <c r="M32" s="60">
        <v>64.569999999999993</v>
      </c>
      <c r="N32" s="60">
        <v>-1006.45</v>
      </c>
      <c r="O32" s="60">
        <v>336.86</v>
      </c>
      <c r="P32" s="60">
        <v>190.41</v>
      </c>
      <c r="Q32" s="60">
        <v>180.31</v>
      </c>
      <c r="R32" s="60">
        <v>37.67</v>
      </c>
      <c r="S32" s="60">
        <v>2116.23</v>
      </c>
    </row>
    <row r="33" spans="1:19" x14ac:dyDescent="0.25">
      <c r="A33" s="52"/>
      <c r="B33" s="52"/>
      <c r="C33" s="52" t="s">
        <v>30</v>
      </c>
      <c r="D33" s="52"/>
      <c r="E33" s="52"/>
      <c r="F33" s="52"/>
      <c r="G33" s="57">
        <v>70253.509999999995</v>
      </c>
      <c r="H33" s="57">
        <v>30357.38</v>
      </c>
      <c r="I33" s="57">
        <v>59802.47</v>
      </c>
      <c r="J33" s="57">
        <v>23944.560000000001</v>
      </c>
      <c r="K33" s="57">
        <v>51307.7</v>
      </c>
      <c r="L33" s="57">
        <v>65313.53</v>
      </c>
      <c r="M33" s="57">
        <v>46007.3</v>
      </c>
      <c r="N33" s="57">
        <v>52786.8</v>
      </c>
      <c r="O33" s="57">
        <v>69677.78</v>
      </c>
      <c r="P33" s="57">
        <v>67088.05</v>
      </c>
      <c r="Q33" s="57">
        <v>40270.25</v>
      </c>
      <c r="R33" s="57">
        <v>51242.04</v>
      </c>
      <c r="S33" s="57">
        <v>628051.37</v>
      </c>
    </row>
    <row r="34" spans="1:19" x14ac:dyDescent="0.25">
      <c r="A34" s="52"/>
      <c r="B34" s="52"/>
      <c r="C34" s="52" t="s">
        <v>31</v>
      </c>
      <c r="D34" s="52"/>
      <c r="E34" s="52"/>
      <c r="F34" s="52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</row>
    <row r="35" spans="1:19" x14ac:dyDescent="0.25">
      <c r="A35" s="52"/>
      <c r="B35" s="52"/>
      <c r="C35" s="52"/>
      <c r="D35" s="52" t="s">
        <v>384</v>
      </c>
      <c r="E35" s="52"/>
      <c r="F35" s="52"/>
      <c r="G35" s="57">
        <v>0</v>
      </c>
      <c r="H35" s="57">
        <v>0</v>
      </c>
      <c r="I35" s="57">
        <v>0</v>
      </c>
      <c r="J35" s="57">
        <v>0</v>
      </c>
      <c r="K35" s="57">
        <v>6312.5</v>
      </c>
      <c r="L35" s="57">
        <v>-6312.5</v>
      </c>
      <c r="M35" s="57">
        <v>0</v>
      </c>
      <c r="N35" s="57">
        <v>0</v>
      </c>
      <c r="O35" s="57">
        <v>0</v>
      </c>
      <c r="P35" s="57">
        <v>68.23</v>
      </c>
      <c r="Q35" s="57">
        <v>165.82</v>
      </c>
      <c r="R35" s="57">
        <v>0</v>
      </c>
      <c r="S35" s="57">
        <v>234.05</v>
      </c>
    </row>
    <row r="36" spans="1:19" x14ac:dyDescent="0.25">
      <c r="A36" s="52"/>
      <c r="B36" s="52"/>
      <c r="C36" s="52"/>
      <c r="D36" s="52" t="s">
        <v>32</v>
      </c>
      <c r="E36" s="52"/>
      <c r="F36" s="52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</row>
    <row r="37" spans="1:19" x14ac:dyDescent="0.25">
      <c r="A37" s="52"/>
      <c r="B37" s="52"/>
      <c r="C37" s="52"/>
      <c r="D37" s="52"/>
      <c r="E37" s="52" t="s">
        <v>343</v>
      </c>
      <c r="F37" s="52"/>
      <c r="G37" s="57">
        <v>0</v>
      </c>
      <c r="H37" s="57">
        <v>140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387.04</v>
      </c>
      <c r="O37" s="57">
        <v>0</v>
      </c>
      <c r="P37" s="57">
        <v>0</v>
      </c>
      <c r="Q37" s="57">
        <v>220</v>
      </c>
      <c r="R37" s="57">
        <v>0</v>
      </c>
      <c r="S37" s="57">
        <v>747.04</v>
      </c>
    </row>
    <row r="38" spans="1:19" s="41" customFormat="1" x14ac:dyDescent="0.25">
      <c r="A38" s="52"/>
      <c r="B38" s="52"/>
      <c r="C38" s="52"/>
      <c r="D38" s="52"/>
      <c r="E38" s="52" t="s">
        <v>277</v>
      </c>
      <c r="F38" s="52"/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124.66</v>
      </c>
      <c r="O38" s="57">
        <v>0</v>
      </c>
      <c r="P38" s="57">
        <v>0</v>
      </c>
      <c r="Q38" s="57">
        <v>0</v>
      </c>
      <c r="R38" s="57">
        <v>0</v>
      </c>
      <c r="S38" s="57">
        <v>124.66</v>
      </c>
    </row>
    <row r="39" spans="1:19" x14ac:dyDescent="0.25">
      <c r="A39" s="52"/>
      <c r="B39" s="52"/>
      <c r="C39" s="52"/>
      <c r="D39" s="52"/>
      <c r="E39" s="52" t="s">
        <v>36</v>
      </c>
      <c r="F39" s="52"/>
      <c r="G39" s="57">
        <v>0</v>
      </c>
      <c r="H39" s="57">
        <v>0</v>
      </c>
      <c r="I39" s="57">
        <v>485.48</v>
      </c>
      <c r="J39" s="57">
        <v>186.77</v>
      </c>
      <c r="K39" s="57">
        <v>223.44</v>
      </c>
      <c r="L39" s="57">
        <v>115.95</v>
      </c>
      <c r="M39" s="57">
        <v>98.32</v>
      </c>
      <c r="N39" s="57">
        <v>0</v>
      </c>
      <c r="O39" s="57">
        <v>60.92</v>
      </c>
      <c r="P39" s="57">
        <v>172.48</v>
      </c>
      <c r="Q39" s="57">
        <v>231.59</v>
      </c>
      <c r="R39" s="57">
        <v>0</v>
      </c>
      <c r="S39" s="57">
        <v>1574.95</v>
      </c>
    </row>
    <row r="40" spans="1:19" x14ac:dyDescent="0.25">
      <c r="A40" s="52"/>
      <c r="B40" s="52"/>
      <c r="C40" s="52"/>
      <c r="D40" s="52"/>
      <c r="E40" s="52" t="s">
        <v>344</v>
      </c>
      <c r="F40" s="52"/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132.32</v>
      </c>
      <c r="P40" s="57">
        <v>0</v>
      </c>
      <c r="Q40" s="57">
        <v>0</v>
      </c>
      <c r="R40" s="57">
        <v>0</v>
      </c>
      <c r="S40" s="57">
        <v>132.32</v>
      </c>
    </row>
    <row r="41" spans="1:19" x14ac:dyDescent="0.25">
      <c r="A41" s="52"/>
      <c r="B41" s="52"/>
      <c r="C41" s="52"/>
      <c r="D41" s="52"/>
      <c r="E41" s="52" t="s">
        <v>37</v>
      </c>
      <c r="F41" s="52"/>
      <c r="G41" s="57">
        <v>0</v>
      </c>
      <c r="H41" s="57">
        <v>105.66</v>
      </c>
      <c r="I41" s="57">
        <v>368</v>
      </c>
      <c r="J41" s="57">
        <v>8</v>
      </c>
      <c r="K41" s="57">
        <v>0</v>
      </c>
      <c r="L41" s="57">
        <v>8</v>
      </c>
      <c r="M41" s="57">
        <v>0</v>
      </c>
      <c r="N41" s="57">
        <v>10</v>
      </c>
      <c r="O41" s="57">
        <v>0</v>
      </c>
      <c r="P41" s="57">
        <v>0</v>
      </c>
      <c r="Q41" s="57">
        <v>110.81</v>
      </c>
      <c r="R41" s="57">
        <v>47.94</v>
      </c>
      <c r="S41" s="57">
        <v>658.41</v>
      </c>
    </row>
    <row r="42" spans="1:19" x14ac:dyDescent="0.25">
      <c r="A42" s="52"/>
      <c r="B42" s="52"/>
      <c r="C42" s="52"/>
      <c r="D42" s="52"/>
      <c r="E42" s="52" t="s">
        <v>41</v>
      </c>
      <c r="F42" s="52"/>
      <c r="G42" s="57">
        <v>0</v>
      </c>
      <c r="H42" s="57">
        <v>0</v>
      </c>
      <c r="I42" s="57">
        <v>0</v>
      </c>
      <c r="J42" s="57">
        <v>537.16999999999996</v>
      </c>
      <c r="K42" s="57">
        <v>3823.04</v>
      </c>
      <c r="L42" s="57">
        <v>70</v>
      </c>
      <c r="M42" s="57">
        <v>498.39</v>
      </c>
      <c r="N42" s="57">
        <v>78.12</v>
      </c>
      <c r="O42" s="57">
        <v>0</v>
      </c>
      <c r="P42" s="57">
        <v>0</v>
      </c>
      <c r="Q42" s="57">
        <v>0</v>
      </c>
      <c r="R42" s="57">
        <v>0</v>
      </c>
      <c r="S42" s="57">
        <v>5006.72</v>
      </c>
    </row>
    <row r="43" spans="1:19" x14ac:dyDescent="0.25">
      <c r="A43" s="52"/>
      <c r="B43" s="52"/>
      <c r="C43" s="52"/>
      <c r="D43" s="52"/>
      <c r="E43" s="52" t="s">
        <v>42</v>
      </c>
      <c r="F43" s="52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</row>
    <row r="44" spans="1:19" x14ac:dyDescent="0.25">
      <c r="A44" s="52"/>
      <c r="B44" s="52"/>
      <c r="C44" s="52"/>
      <c r="D44" s="52"/>
      <c r="E44" s="52"/>
      <c r="F44" s="52" t="s">
        <v>43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44.58</v>
      </c>
      <c r="S44" s="57">
        <v>44.58</v>
      </c>
    </row>
    <row r="45" spans="1:19" x14ac:dyDescent="0.25">
      <c r="A45" s="52"/>
      <c r="B45" s="52"/>
      <c r="C45" s="52"/>
      <c r="D45" s="52"/>
      <c r="E45" s="52"/>
      <c r="F45" s="52" t="s">
        <v>224</v>
      </c>
      <c r="G45" s="57">
        <v>0</v>
      </c>
      <c r="H45" s="57">
        <v>0</v>
      </c>
      <c r="I45" s="57">
        <v>0</v>
      </c>
      <c r="J45" s="57">
        <v>0</v>
      </c>
      <c r="K45" s="57">
        <v>21.68</v>
      </c>
      <c r="L45" s="57">
        <v>19.5</v>
      </c>
      <c r="M45" s="57">
        <v>0</v>
      </c>
      <c r="N45" s="57">
        <v>0</v>
      </c>
      <c r="O45" s="57">
        <v>18.07</v>
      </c>
      <c r="P45" s="57">
        <v>23.75</v>
      </c>
      <c r="Q45" s="57">
        <v>16.239999999999998</v>
      </c>
      <c r="R45" s="57">
        <v>0</v>
      </c>
      <c r="S45" s="57">
        <v>99.24</v>
      </c>
    </row>
    <row r="46" spans="1:19" x14ac:dyDescent="0.25">
      <c r="A46" s="52"/>
      <c r="B46" s="52"/>
      <c r="C46" s="52"/>
      <c r="D46" s="52"/>
      <c r="E46" s="52"/>
      <c r="F46" s="52" t="s">
        <v>345</v>
      </c>
      <c r="G46" s="57">
        <v>0</v>
      </c>
      <c r="H46" s="57">
        <v>0</v>
      </c>
      <c r="I46" s="57">
        <v>115.71</v>
      </c>
      <c r="J46" s="57">
        <v>16.93</v>
      </c>
      <c r="K46" s="57">
        <v>540</v>
      </c>
      <c r="L46" s="57">
        <v>0</v>
      </c>
      <c r="M46" s="57">
        <v>0</v>
      </c>
      <c r="N46" s="57">
        <v>141.78</v>
      </c>
      <c r="O46" s="57">
        <v>0</v>
      </c>
      <c r="P46" s="57">
        <v>0</v>
      </c>
      <c r="Q46" s="57">
        <v>0</v>
      </c>
      <c r="R46" s="57">
        <v>0</v>
      </c>
      <c r="S46" s="57">
        <v>814.42</v>
      </c>
    </row>
    <row r="47" spans="1:19" x14ac:dyDescent="0.25">
      <c r="A47" s="52"/>
      <c r="B47" s="52"/>
      <c r="C47" s="52"/>
      <c r="D47" s="52"/>
      <c r="E47" s="52"/>
      <c r="F47" s="52" t="s">
        <v>234</v>
      </c>
      <c r="G47" s="57">
        <v>750</v>
      </c>
      <c r="H47" s="57">
        <v>0</v>
      </c>
      <c r="I47" s="57">
        <v>0</v>
      </c>
      <c r="J47" s="57">
        <v>0</v>
      </c>
      <c r="K47" s="57">
        <v>300</v>
      </c>
      <c r="L47" s="57">
        <v>900</v>
      </c>
      <c r="M47" s="57">
        <v>300</v>
      </c>
      <c r="N47" s="57">
        <v>300</v>
      </c>
      <c r="O47" s="57">
        <v>300</v>
      </c>
      <c r="P47" s="57">
        <v>0</v>
      </c>
      <c r="Q47" s="57">
        <v>-1750</v>
      </c>
      <c r="R47" s="57">
        <v>0</v>
      </c>
      <c r="S47" s="57">
        <v>1100</v>
      </c>
    </row>
    <row r="48" spans="1:19" ht="15.75" thickBot="1" x14ac:dyDescent="0.3">
      <c r="A48" s="52"/>
      <c r="B48" s="52"/>
      <c r="C48" s="52"/>
      <c r="D48" s="52"/>
      <c r="E48" s="52"/>
      <c r="F48" s="52" t="s">
        <v>44</v>
      </c>
      <c r="G48" s="59">
        <v>0</v>
      </c>
      <c r="H48" s="59">
        <v>5.41</v>
      </c>
      <c r="I48" s="59">
        <v>324.16000000000003</v>
      </c>
      <c r="J48" s="59">
        <v>0</v>
      </c>
      <c r="K48" s="59">
        <v>142.69999999999999</v>
      </c>
      <c r="L48" s="59">
        <v>0</v>
      </c>
      <c r="M48" s="59">
        <v>13.71</v>
      </c>
      <c r="N48" s="59">
        <v>33.979999999999997</v>
      </c>
      <c r="O48" s="59">
        <v>0</v>
      </c>
      <c r="P48" s="59">
        <v>24.4</v>
      </c>
      <c r="Q48" s="59">
        <v>225.91</v>
      </c>
      <c r="R48" s="59">
        <v>0</v>
      </c>
      <c r="S48" s="59">
        <v>770.27</v>
      </c>
    </row>
    <row r="49" spans="1:19" ht="15.75" thickBot="1" x14ac:dyDescent="0.3">
      <c r="A49" s="52"/>
      <c r="B49" s="52"/>
      <c r="C49" s="52"/>
      <c r="D49" s="52"/>
      <c r="E49" s="52" t="s">
        <v>45</v>
      </c>
      <c r="F49" s="52"/>
      <c r="G49" s="60">
        <v>750</v>
      </c>
      <c r="H49" s="60">
        <v>5.41</v>
      </c>
      <c r="I49" s="60">
        <v>439.87</v>
      </c>
      <c r="J49" s="60">
        <v>16.93</v>
      </c>
      <c r="K49" s="60">
        <v>1004.38</v>
      </c>
      <c r="L49" s="60">
        <v>919.5</v>
      </c>
      <c r="M49" s="60">
        <v>313.70999999999998</v>
      </c>
      <c r="N49" s="60">
        <v>475.76</v>
      </c>
      <c r="O49" s="60">
        <v>318.07</v>
      </c>
      <c r="P49" s="60">
        <v>48.15</v>
      </c>
      <c r="Q49" s="60">
        <v>-1507.85</v>
      </c>
      <c r="R49" s="60">
        <v>44.58</v>
      </c>
      <c r="S49" s="60">
        <v>2828.51</v>
      </c>
    </row>
    <row r="50" spans="1:19" x14ac:dyDescent="0.25">
      <c r="A50" s="52"/>
      <c r="B50" s="52"/>
      <c r="C50" s="52"/>
      <c r="D50" s="52" t="s">
        <v>46</v>
      </c>
      <c r="E50" s="52"/>
      <c r="F50" s="52"/>
      <c r="G50" s="57">
        <v>750</v>
      </c>
      <c r="H50" s="57">
        <v>251.07</v>
      </c>
      <c r="I50" s="57">
        <v>1293.3499999999999</v>
      </c>
      <c r="J50" s="57">
        <v>748.87</v>
      </c>
      <c r="K50" s="57">
        <v>5050.8599999999997</v>
      </c>
      <c r="L50" s="57">
        <v>1113.45</v>
      </c>
      <c r="M50" s="57">
        <v>910.42</v>
      </c>
      <c r="N50" s="57">
        <v>1075.58</v>
      </c>
      <c r="O50" s="57">
        <v>511.31</v>
      </c>
      <c r="P50" s="57">
        <v>220.63</v>
      </c>
      <c r="Q50" s="57">
        <v>-945.45</v>
      </c>
      <c r="R50" s="57">
        <v>92.52</v>
      </c>
      <c r="S50" s="57">
        <v>11072.61</v>
      </c>
    </row>
    <row r="51" spans="1:19" x14ac:dyDescent="0.25">
      <c r="A51" s="52"/>
      <c r="B51" s="52"/>
      <c r="C51" s="52"/>
      <c r="D51" s="52" t="s">
        <v>47</v>
      </c>
      <c r="E51" s="52"/>
      <c r="F51" s="52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</row>
    <row r="52" spans="1:19" x14ac:dyDescent="0.25">
      <c r="A52" s="52"/>
      <c r="B52" s="52"/>
      <c r="C52" s="52"/>
      <c r="D52" s="52"/>
      <c r="E52" s="52" t="s">
        <v>48</v>
      </c>
      <c r="F52" s="52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</row>
    <row r="53" spans="1:19" x14ac:dyDescent="0.25">
      <c r="A53" s="52"/>
      <c r="B53" s="52"/>
      <c r="C53" s="52"/>
      <c r="D53" s="52"/>
      <c r="E53" s="52"/>
      <c r="F53" s="52" t="s">
        <v>49</v>
      </c>
      <c r="G53" s="57">
        <v>0</v>
      </c>
      <c r="H53" s="57">
        <v>0</v>
      </c>
      <c r="I53" s="57">
        <v>71</v>
      </c>
      <c r="J53" s="57">
        <v>94.38</v>
      </c>
      <c r="K53" s="57">
        <v>8.75</v>
      </c>
      <c r="L53" s="57">
        <v>0</v>
      </c>
      <c r="M53" s="57">
        <v>301.94</v>
      </c>
      <c r="N53" s="57">
        <v>0</v>
      </c>
      <c r="O53" s="57">
        <v>66</v>
      </c>
      <c r="P53" s="57">
        <v>0</v>
      </c>
      <c r="Q53" s="57">
        <v>0</v>
      </c>
      <c r="R53" s="57">
        <v>0</v>
      </c>
      <c r="S53" s="57">
        <v>542.07000000000005</v>
      </c>
    </row>
    <row r="54" spans="1:19" x14ac:dyDescent="0.25">
      <c r="A54" s="52"/>
      <c r="B54" s="52"/>
      <c r="C54" s="52"/>
      <c r="D54" s="52"/>
      <c r="E54" s="52"/>
      <c r="F54" s="52" t="s">
        <v>51</v>
      </c>
      <c r="G54" s="57">
        <v>0</v>
      </c>
      <c r="H54" s="57">
        <v>45.11</v>
      </c>
      <c r="I54" s="57">
        <v>0</v>
      </c>
      <c r="J54" s="57">
        <v>0</v>
      </c>
      <c r="K54" s="57">
        <v>0</v>
      </c>
      <c r="L54" s="57">
        <v>75</v>
      </c>
      <c r="M54" s="57">
        <v>0</v>
      </c>
      <c r="N54" s="57">
        <v>0</v>
      </c>
      <c r="O54" s="57">
        <v>420</v>
      </c>
      <c r="P54" s="57">
        <v>240</v>
      </c>
      <c r="Q54" s="57">
        <v>101.25</v>
      </c>
      <c r="R54" s="57">
        <v>150</v>
      </c>
      <c r="S54" s="57">
        <v>1031.3599999999999</v>
      </c>
    </row>
    <row r="55" spans="1:19" ht="15.75" thickBot="1" x14ac:dyDescent="0.3">
      <c r="A55" s="52"/>
      <c r="B55" s="52"/>
      <c r="C55" s="52"/>
      <c r="D55" s="52"/>
      <c r="E55" s="52"/>
      <c r="F55" s="52" t="s">
        <v>52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125</v>
      </c>
      <c r="N55" s="58">
        <v>0</v>
      </c>
      <c r="O55" s="58">
        <v>0</v>
      </c>
      <c r="P55" s="58">
        <v>86.48</v>
      </c>
      <c r="Q55" s="58">
        <v>0</v>
      </c>
      <c r="R55" s="58">
        <v>1632.81</v>
      </c>
      <c r="S55" s="58">
        <v>1844.29</v>
      </c>
    </row>
    <row r="56" spans="1:19" x14ac:dyDescent="0.25">
      <c r="A56" s="52"/>
      <c r="B56" s="52"/>
      <c r="C56" s="52"/>
      <c r="D56" s="52"/>
      <c r="E56" s="52" t="s">
        <v>53</v>
      </c>
      <c r="F56" s="52"/>
      <c r="G56" s="57">
        <v>0</v>
      </c>
      <c r="H56" s="57">
        <v>45.11</v>
      </c>
      <c r="I56" s="57">
        <v>71</v>
      </c>
      <c r="J56" s="57">
        <v>94.38</v>
      </c>
      <c r="K56" s="57">
        <v>8.75</v>
      </c>
      <c r="L56" s="57">
        <v>75</v>
      </c>
      <c r="M56" s="57">
        <v>426.94</v>
      </c>
      <c r="N56" s="57">
        <v>0</v>
      </c>
      <c r="O56" s="57">
        <v>486</v>
      </c>
      <c r="P56" s="57">
        <v>326.48</v>
      </c>
      <c r="Q56" s="57">
        <v>101.25</v>
      </c>
      <c r="R56" s="57">
        <v>1782.81</v>
      </c>
      <c r="S56" s="57">
        <v>3417.72</v>
      </c>
    </row>
    <row r="57" spans="1:19" x14ac:dyDescent="0.25">
      <c r="A57" s="52"/>
      <c r="B57" s="52"/>
      <c r="C57" s="52"/>
      <c r="D57" s="52"/>
      <c r="E57" s="52" t="s">
        <v>54</v>
      </c>
      <c r="F57" s="52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</row>
    <row r="58" spans="1:19" x14ac:dyDescent="0.25">
      <c r="A58" s="52"/>
      <c r="B58" s="52"/>
      <c r="C58" s="52"/>
      <c r="D58" s="52"/>
      <c r="E58" s="52"/>
      <c r="F58" s="52" t="s">
        <v>55</v>
      </c>
      <c r="G58" s="57">
        <v>0</v>
      </c>
      <c r="H58" s="57">
        <v>0</v>
      </c>
      <c r="I58" s="57">
        <v>3.51</v>
      </c>
      <c r="J58" s="57">
        <v>110.21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113.72</v>
      </c>
    </row>
    <row r="59" spans="1:19" x14ac:dyDescent="0.25">
      <c r="A59" s="52"/>
      <c r="B59" s="52"/>
      <c r="C59" s="52"/>
      <c r="D59" s="52"/>
      <c r="E59" s="52"/>
      <c r="F59" s="52" t="s">
        <v>56</v>
      </c>
      <c r="G59" s="57">
        <v>0</v>
      </c>
      <c r="H59" s="57">
        <v>566.25</v>
      </c>
      <c r="I59" s="57">
        <v>480</v>
      </c>
      <c r="J59" s="57">
        <v>705</v>
      </c>
      <c r="K59" s="57">
        <v>435</v>
      </c>
      <c r="L59" s="57">
        <v>671.25</v>
      </c>
      <c r="M59" s="57">
        <v>775.26</v>
      </c>
      <c r="N59" s="57">
        <v>690</v>
      </c>
      <c r="O59" s="57">
        <v>648.75</v>
      </c>
      <c r="P59" s="57">
        <v>821.25</v>
      </c>
      <c r="Q59" s="57">
        <v>787.93</v>
      </c>
      <c r="R59" s="57">
        <v>708.75</v>
      </c>
      <c r="S59" s="57">
        <v>7289.44</v>
      </c>
    </row>
    <row r="60" spans="1:19" x14ac:dyDescent="0.25">
      <c r="A60" s="52"/>
      <c r="B60" s="52"/>
      <c r="C60" s="52"/>
      <c r="D60" s="52"/>
      <c r="E60" s="52"/>
      <c r="F60" s="52" t="s">
        <v>57</v>
      </c>
      <c r="G60" s="57">
        <v>113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183.78</v>
      </c>
      <c r="P60" s="57">
        <v>0</v>
      </c>
      <c r="Q60" s="57">
        <v>0</v>
      </c>
      <c r="R60" s="57">
        <v>0</v>
      </c>
      <c r="S60" s="57">
        <v>296.77999999999997</v>
      </c>
    </row>
    <row r="61" spans="1:19" x14ac:dyDescent="0.25">
      <c r="A61" s="52"/>
      <c r="B61" s="52"/>
      <c r="C61" s="52"/>
      <c r="D61" s="52"/>
      <c r="E61" s="52"/>
      <c r="F61" s="52" t="s">
        <v>58</v>
      </c>
      <c r="G61" s="57">
        <v>15.73</v>
      </c>
      <c r="H61" s="57">
        <v>0</v>
      </c>
      <c r="I61" s="57">
        <v>300</v>
      </c>
      <c r="J61" s="57">
        <v>20.76</v>
      </c>
      <c r="K61" s="57">
        <v>0</v>
      </c>
      <c r="L61" s="57">
        <v>73.760000000000005</v>
      </c>
      <c r="M61" s="57">
        <v>48.96</v>
      </c>
      <c r="N61" s="57">
        <v>0</v>
      </c>
      <c r="O61" s="57">
        <v>0</v>
      </c>
      <c r="P61" s="57">
        <v>64.69</v>
      </c>
      <c r="Q61" s="57">
        <v>93.33</v>
      </c>
      <c r="R61" s="57">
        <v>3.24</v>
      </c>
      <c r="S61" s="57">
        <v>620.47</v>
      </c>
    </row>
    <row r="62" spans="1:19" x14ac:dyDescent="0.25">
      <c r="A62" s="52"/>
      <c r="B62" s="52"/>
      <c r="C62" s="52"/>
      <c r="D62" s="52"/>
      <c r="E62" s="52"/>
      <c r="F62" s="52" t="s">
        <v>299</v>
      </c>
      <c r="G62" s="57">
        <v>0</v>
      </c>
      <c r="H62" s="57">
        <v>67</v>
      </c>
      <c r="I62" s="57">
        <v>180</v>
      </c>
      <c r="J62" s="57">
        <v>483.75</v>
      </c>
      <c r="K62" s="57">
        <v>557.28</v>
      </c>
      <c r="L62" s="57">
        <v>315</v>
      </c>
      <c r="M62" s="57">
        <v>255</v>
      </c>
      <c r="N62" s="57">
        <v>457.5</v>
      </c>
      <c r="O62" s="57">
        <v>341.25</v>
      </c>
      <c r="P62" s="57">
        <v>551.25</v>
      </c>
      <c r="Q62" s="57">
        <v>266.25</v>
      </c>
      <c r="R62" s="57">
        <v>578.75</v>
      </c>
      <c r="S62" s="57">
        <v>4053.03</v>
      </c>
    </row>
    <row r="63" spans="1:19" x14ac:dyDescent="0.25">
      <c r="A63" s="52"/>
      <c r="B63" s="52"/>
      <c r="C63" s="52"/>
      <c r="D63" s="52"/>
      <c r="E63" s="52"/>
      <c r="F63" s="52" t="s">
        <v>50</v>
      </c>
      <c r="G63" s="57">
        <v>45</v>
      </c>
      <c r="H63" s="57">
        <v>238.36</v>
      </c>
      <c r="I63" s="57">
        <v>20</v>
      </c>
      <c r="J63" s="57">
        <v>711.96</v>
      </c>
      <c r="K63" s="57">
        <v>449.63</v>
      </c>
      <c r="L63" s="57">
        <v>263.52999999999997</v>
      </c>
      <c r="M63" s="57">
        <v>17.66</v>
      </c>
      <c r="N63" s="57">
        <v>0</v>
      </c>
      <c r="O63" s="57">
        <v>16.16</v>
      </c>
      <c r="P63" s="57">
        <v>100</v>
      </c>
      <c r="Q63" s="57">
        <v>481.71</v>
      </c>
      <c r="R63" s="57">
        <v>8.49</v>
      </c>
      <c r="S63" s="57">
        <v>2352.5</v>
      </c>
    </row>
    <row r="64" spans="1:19" x14ac:dyDescent="0.25">
      <c r="A64" s="52"/>
      <c r="B64" s="52"/>
      <c r="C64" s="52"/>
      <c r="D64" s="52"/>
      <c r="E64" s="52"/>
      <c r="F64" s="52" t="s">
        <v>59</v>
      </c>
      <c r="G64" s="57">
        <v>67.069999999999993</v>
      </c>
      <c r="H64" s="57">
        <v>596.45000000000005</v>
      </c>
      <c r="I64" s="57">
        <v>-36.78</v>
      </c>
      <c r="J64" s="57">
        <v>127.42</v>
      </c>
      <c r="K64" s="57">
        <v>466.95</v>
      </c>
      <c r="L64" s="57">
        <v>138.79</v>
      </c>
      <c r="M64" s="57">
        <v>37.369999999999997</v>
      </c>
      <c r="N64" s="57">
        <v>50.49</v>
      </c>
      <c r="O64" s="57">
        <v>30.54</v>
      </c>
      <c r="P64" s="57">
        <v>144.44</v>
      </c>
      <c r="Q64" s="57">
        <v>19.09</v>
      </c>
      <c r="R64" s="57">
        <v>152.03</v>
      </c>
      <c r="S64" s="57">
        <v>1793.86</v>
      </c>
    </row>
    <row r="65" spans="1:19" x14ac:dyDescent="0.25">
      <c r="A65" s="52"/>
      <c r="B65" s="52"/>
      <c r="C65" s="52"/>
      <c r="D65" s="52"/>
      <c r="E65" s="52"/>
      <c r="F65" s="52" t="s">
        <v>60</v>
      </c>
      <c r="G65" s="57">
        <v>-120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57">
        <v>0</v>
      </c>
      <c r="Q65" s="57">
        <v>355</v>
      </c>
      <c r="R65" s="57">
        <v>161.93</v>
      </c>
      <c r="S65" s="57">
        <v>396.93</v>
      </c>
    </row>
    <row r="66" spans="1:19" ht="15.75" thickBot="1" x14ac:dyDescent="0.3">
      <c r="A66" s="52"/>
      <c r="B66" s="52"/>
      <c r="C66" s="52"/>
      <c r="D66" s="52"/>
      <c r="E66" s="52"/>
      <c r="F66" s="52" t="s">
        <v>42</v>
      </c>
      <c r="G66" s="58">
        <v>0</v>
      </c>
      <c r="H66" s="58">
        <v>0</v>
      </c>
      <c r="I66" s="58">
        <v>100</v>
      </c>
      <c r="J66" s="58">
        <v>22.55</v>
      </c>
      <c r="K66" s="58">
        <v>38.78</v>
      </c>
      <c r="L66" s="58">
        <v>-9.69</v>
      </c>
      <c r="M66" s="58">
        <v>18.11</v>
      </c>
      <c r="N66" s="58">
        <v>0</v>
      </c>
      <c r="O66" s="58">
        <v>0</v>
      </c>
      <c r="P66" s="58">
        <v>0</v>
      </c>
      <c r="Q66" s="58">
        <v>12.82</v>
      </c>
      <c r="R66" s="58">
        <v>0</v>
      </c>
      <c r="S66" s="58">
        <v>182.57</v>
      </c>
    </row>
    <row r="67" spans="1:19" x14ac:dyDescent="0.25">
      <c r="A67" s="52"/>
      <c r="B67" s="52"/>
      <c r="C67" s="52"/>
      <c r="D67" s="52"/>
      <c r="E67" s="52" t="s">
        <v>61</v>
      </c>
      <c r="F67" s="52"/>
      <c r="G67" s="57">
        <v>120.8</v>
      </c>
      <c r="H67" s="57">
        <v>1468.06</v>
      </c>
      <c r="I67" s="57">
        <v>1046.73</v>
      </c>
      <c r="J67" s="57">
        <v>2181.65</v>
      </c>
      <c r="K67" s="57">
        <v>1947.64</v>
      </c>
      <c r="L67" s="57">
        <v>1452.64</v>
      </c>
      <c r="M67" s="57">
        <v>1152.3599999999999</v>
      </c>
      <c r="N67" s="57">
        <v>1197.99</v>
      </c>
      <c r="O67" s="57">
        <v>1220.48</v>
      </c>
      <c r="P67" s="57">
        <v>1681.63</v>
      </c>
      <c r="Q67" s="57">
        <v>2016.13</v>
      </c>
      <c r="R67" s="57">
        <v>1613.19</v>
      </c>
      <c r="S67" s="57">
        <v>17099.3</v>
      </c>
    </row>
    <row r="68" spans="1:19" x14ac:dyDescent="0.25">
      <c r="A68" s="52"/>
      <c r="B68" s="52"/>
      <c r="C68" s="52"/>
      <c r="D68" s="52"/>
      <c r="E68" s="52" t="s">
        <v>62</v>
      </c>
      <c r="F68" s="52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</row>
    <row r="69" spans="1:19" s="49" customFormat="1" x14ac:dyDescent="0.25">
      <c r="A69" s="52"/>
      <c r="B69" s="52"/>
      <c r="C69" s="52"/>
      <c r="D69" s="52"/>
      <c r="E69" s="52"/>
      <c r="F69" s="52" t="s">
        <v>63</v>
      </c>
      <c r="G69" s="57">
        <v>0</v>
      </c>
      <c r="H69" s="57">
        <v>0</v>
      </c>
      <c r="I69" s="57">
        <v>-40</v>
      </c>
      <c r="J69" s="57">
        <v>0</v>
      </c>
      <c r="K69" s="57">
        <v>0</v>
      </c>
      <c r="L69" s="57">
        <v>3770.58</v>
      </c>
      <c r="M69" s="57">
        <v>0</v>
      </c>
      <c r="N69" s="57">
        <v>130</v>
      </c>
      <c r="O69" s="57">
        <v>520</v>
      </c>
      <c r="P69" s="57">
        <v>5</v>
      </c>
      <c r="Q69" s="57">
        <v>597</v>
      </c>
      <c r="R69" s="57">
        <v>50</v>
      </c>
      <c r="S69" s="57">
        <v>5032.58</v>
      </c>
    </row>
    <row r="70" spans="1:19" s="42" customFormat="1" x14ac:dyDescent="0.25">
      <c r="A70" s="52"/>
      <c r="B70" s="52"/>
      <c r="C70" s="52"/>
      <c r="D70" s="52"/>
      <c r="E70" s="52"/>
      <c r="F70" s="52" t="s">
        <v>346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57">
        <v>200</v>
      </c>
      <c r="Q70" s="57">
        <v>0</v>
      </c>
      <c r="R70" s="57">
        <v>0</v>
      </c>
      <c r="S70" s="57">
        <v>200</v>
      </c>
    </row>
    <row r="71" spans="1:19" x14ac:dyDescent="0.25">
      <c r="A71" s="52"/>
      <c r="B71" s="52"/>
      <c r="C71" s="52"/>
      <c r="D71" s="52"/>
      <c r="E71" s="52"/>
      <c r="F71" s="52" t="s">
        <v>301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v>0</v>
      </c>
      <c r="O71" s="57">
        <v>0</v>
      </c>
      <c r="P71" s="57">
        <v>0</v>
      </c>
      <c r="Q71" s="57">
        <v>0</v>
      </c>
      <c r="R71" s="57">
        <v>-50</v>
      </c>
      <c r="S71" s="57">
        <v>-50</v>
      </c>
    </row>
    <row r="72" spans="1:19" x14ac:dyDescent="0.25">
      <c r="A72" s="52"/>
      <c r="B72" s="52"/>
      <c r="C72" s="52"/>
      <c r="D72" s="52"/>
      <c r="E72" s="52"/>
      <c r="F72" s="52" t="s">
        <v>52</v>
      </c>
      <c r="G72" s="57">
        <v>0</v>
      </c>
      <c r="H72" s="57">
        <v>0</v>
      </c>
      <c r="I72" s="57">
        <v>0</v>
      </c>
      <c r="J72" s="57">
        <v>0</v>
      </c>
      <c r="K72" s="57">
        <v>0</v>
      </c>
      <c r="L72" s="57">
        <v>60.69</v>
      </c>
      <c r="M72" s="57">
        <v>0</v>
      </c>
      <c r="N72" s="57">
        <v>0</v>
      </c>
      <c r="O72" s="57">
        <v>0</v>
      </c>
      <c r="P72" s="57">
        <v>0</v>
      </c>
      <c r="Q72" s="57">
        <v>0</v>
      </c>
      <c r="R72" s="57">
        <v>0</v>
      </c>
      <c r="S72" s="57">
        <v>60.69</v>
      </c>
    </row>
    <row r="73" spans="1:19" x14ac:dyDescent="0.25">
      <c r="A73" s="52"/>
      <c r="B73" s="52"/>
      <c r="C73" s="52"/>
      <c r="D73" s="52"/>
      <c r="E73" s="52"/>
      <c r="F73" s="52" t="s">
        <v>227</v>
      </c>
      <c r="G73" s="57">
        <v>0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7">
        <v>1000</v>
      </c>
      <c r="O73" s="57">
        <v>0</v>
      </c>
      <c r="P73" s="57">
        <v>0</v>
      </c>
      <c r="Q73" s="57">
        <v>0</v>
      </c>
      <c r="R73" s="57">
        <v>0</v>
      </c>
      <c r="S73" s="57">
        <v>1000</v>
      </c>
    </row>
    <row r="74" spans="1:19" ht="15.75" thickBot="1" x14ac:dyDescent="0.3">
      <c r="A74" s="52"/>
      <c r="B74" s="52"/>
      <c r="C74" s="52"/>
      <c r="D74" s="52"/>
      <c r="E74" s="52"/>
      <c r="F74" s="52" t="s">
        <v>347</v>
      </c>
      <c r="G74" s="59">
        <v>5000</v>
      </c>
      <c r="H74" s="59">
        <v>0</v>
      </c>
      <c r="I74" s="59">
        <v>0</v>
      </c>
      <c r="J74" s="59">
        <v>0</v>
      </c>
      <c r="K74" s="59">
        <v>0</v>
      </c>
      <c r="L74" s="59">
        <v>0</v>
      </c>
      <c r="M74" s="59">
        <v>0</v>
      </c>
      <c r="N74" s="59">
        <v>0</v>
      </c>
      <c r="O74" s="59">
        <v>0</v>
      </c>
      <c r="P74" s="59">
        <v>0</v>
      </c>
      <c r="Q74" s="59">
        <v>0</v>
      </c>
      <c r="R74" s="59">
        <v>0</v>
      </c>
      <c r="S74" s="59">
        <v>5000</v>
      </c>
    </row>
    <row r="75" spans="1:19" ht="15.75" thickBot="1" x14ac:dyDescent="0.3">
      <c r="A75" s="52"/>
      <c r="B75" s="52"/>
      <c r="C75" s="52"/>
      <c r="D75" s="52"/>
      <c r="E75" s="52" t="s">
        <v>65</v>
      </c>
      <c r="F75" s="52"/>
      <c r="G75" s="60">
        <v>5000</v>
      </c>
      <c r="H75" s="60">
        <v>0</v>
      </c>
      <c r="I75" s="60">
        <v>-40</v>
      </c>
      <c r="J75" s="60">
        <v>0</v>
      </c>
      <c r="K75" s="60">
        <v>0</v>
      </c>
      <c r="L75" s="60">
        <v>3831.27</v>
      </c>
      <c r="M75" s="60">
        <v>0</v>
      </c>
      <c r="N75" s="60">
        <v>1130</v>
      </c>
      <c r="O75" s="60">
        <v>520</v>
      </c>
      <c r="P75" s="60">
        <v>205</v>
      </c>
      <c r="Q75" s="60">
        <v>597</v>
      </c>
      <c r="R75" s="60">
        <v>0</v>
      </c>
      <c r="S75" s="60">
        <v>11243.27</v>
      </c>
    </row>
    <row r="76" spans="1:19" x14ac:dyDescent="0.25">
      <c r="A76" s="52"/>
      <c r="B76" s="52"/>
      <c r="C76" s="52"/>
      <c r="D76" s="52" t="s">
        <v>66</v>
      </c>
      <c r="E76" s="52"/>
      <c r="F76" s="52"/>
      <c r="G76" s="57">
        <v>5120.8</v>
      </c>
      <c r="H76" s="57">
        <v>1513.17</v>
      </c>
      <c r="I76" s="57">
        <v>1077.73</v>
      </c>
      <c r="J76" s="57">
        <v>2276.0300000000002</v>
      </c>
      <c r="K76" s="57">
        <v>1956.39</v>
      </c>
      <c r="L76" s="57">
        <v>5358.91</v>
      </c>
      <c r="M76" s="57">
        <v>1579.3</v>
      </c>
      <c r="N76" s="57">
        <v>2327.9899999999998</v>
      </c>
      <c r="O76" s="57">
        <v>2226.48</v>
      </c>
      <c r="P76" s="57">
        <v>2213.11</v>
      </c>
      <c r="Q76" s="57">
        <v>2714.38</v>
      </c>
      <c r="R76" s="57">
        <v>3396</v>
      </c>
      <c r="S76" s="57">
        <v>31760.29</v>
      </c>
    </row>
    <row r="77" spans="1:19" x14ac:dyDescent="0.25">
      <c r="A77" s="52"/>
      <c r="B77" s="52"/>
      <c r="C77" s="52"/>
      <c r="D77" s="52" t="s">
        <v>67</v>
      </c>
      <c r="E77" s="52"/>
      <c r="F77" s="52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</row>
    <row r="78" spans="1:19" x14ac:dyDescent="0.25">
      <c r="A78" s="52"/>
      <c r="B78" s="52"/>
      <c r="C78" s="52"/>
      <c r="D78" s="52"/>
      <c r="E78" s="52" t="s">
        <v>68</v>
      </c>
      <c r="F78" s="52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</row>
    <row r="79" spans="1:19" x14ac:dyDescent="0.25">
      <c r="A79" s="52"/>
      <c r="B79" s="52"/>
      <c r="C79" s="52"/>
      <c r="D79" s="52"/>
      <c r="E79" s="52"/>
      <c r="F79" s="52" t="s">
        <v>69</v>
      </c>
      <c r="G79" s="57">
        <v>83.08</v>
      </c>
      <c r="H79" s="57">
        <v>83.08</v>
      </c>
      <c r="I79" s="57">
        <v>83.08</v>
      </c>
      <c r="J79" s="57">
        <v>83.08</v>
      </c>
      <c r="K79" s="57">
        <v>83.08</v>
      </c>
      <c r="L79" s="57">
        <v>83.08</v>
      </c>
      <c r="M79" s="57">
        <v>83.08</v>
      </c>
      <c r="N79" s="57">
        <v>83.08</v>
      </c>
      <c r="O79" s="57">
        <v>83.08</v>
      </c>
      <c r="P79" s="57">
        <v>83.08</v>
      </c>
      <c r="Q79" s="57">
        <v>83.08</v>
      </c>
      <c r="R79" s="57">
        <v>83.08</v>
      </c>
      <c r="S79" s="57">
        <v>996.96</v>
      </c>
    </row>
    <row r="80" spans="1:19" x14ac:dyDescent="0.25">
      <c r="A80" s="52"/>
      <c r="B80" s="52"/>
      <c r="C80" s="52"/>
      <c r="D80" s="52"/>
      <c r="E80" s="52"/>
      <c r="F80" s="52" t="s">
        <v>70</v>
      </c>
      <c r="G80" s="57">
        <v>2167</v>
      </c>
      <c r="H80" s="57">
        <v>2167</v>
      </c>
      <c r="I80" s="57">
        <v>2167</v>
      </c>
      <c r="J80" s="57">
        <v>2167</v>
      </c>
      <c r="K80" s="57">
        <v>2167</v>
      </c>
      <c r="L80" s="57">
        <v>2167</v>
      </c>
      <c r="M80" s="57">
        <v>2167</v>
      </c>
      <c r="N80" s="57">
        <v>2167</v>
      </c>
      <c r="O80" s="57">
        <v>2167</v>
      </c>
      <c r="P80" s="57">
        <v>2167</v>
      </c>
      <c r="Q80" s="57">
        <v>2167</v>
      </c>
      <c r="R80" s="57">
        <v>2167</v>
      </c>
      <c r="S80" s="57">
        <v>26004</v>
      </c>
    </row>
    <row r="81" spans="1:19" x14ac:dyDescent="0.25">
      <c r="A81" s="52"/>
      <c r="B81" s="52"/>
      <c r="C81" s="52"/>
      <c r="D81" s="52"/>
      <c r="E81" s="52"/>
      <c r="F81" s="52" t="s">
        <v>348</v>
      </c>
      <c r="G81" s="57">
        <v>592</v>
      </c>
      <c r="H81" s="57">
        <v>592</v>
      </c>
      <c r="I81" s="57">
        <v>592</v>
      </c>
      <c r="J81" s="57">
        <v>592</v>
      </c>
      <c r="K81" s="57">
        <v>592</v>
      </c>
      <c r="L81" s="57">
        <v>592</v>
      </c>
      <c r="M81" s="57">
        <v>592</v>
      </c>
      <c r="N81" s="57">
        <v>592</v>
      </c>
      <c r="O81" s="57">
        <v>592</v>
      </c>
      <c r="P81" s="57">
        <v>592</v>
      </c>
      <c r="Q81" s="57">
        <v>592</v>
      </c>
      <c r="R81" s="57">
        <v>592</v>
      </c>
      <c r="S81" s="57">
        <v>7104</v>
      </c>
    </row>
    <row r="82" spans="1:19" x14ac:dyDescent="0.25">
      <c r="A82" s="52"/>
      <c r="B82" s="52"/>
      <c r="C82" s="52"/>
      <c r="D82" s="52"/>
      <c r="E82" s="52"/>
      <c r="F82" s="52" t="s">
        <v>71</v>
      </c>
      <c r="G82" s="57">
        <v>706.4</v>
      </c>
      <c r="H82" s="57">
        <v>852</v>
      </c>
      <c r="I82" s="57">
        <v>852</v>
      </c>
      <c r="J82" s="57">
        <v>852</v>
      </c>
      <c r="K82" s="57">
        <v>852</v>
      </c>
      <c r="L82" s="57">
        <v>852</v>
      </c>
      <c r="M82" s="57">
        <v>852</v>
      </c>
      <c r="N82" s="57">
        <v>852</v>
      </c>
      <c r="O82" s="57">
        <v>852</v>
      </c>
      <c r="P82" s="57">
        <v>852</v>
      </c>
      <c r="Q82" s="57">
        <v>852</v>
      </c>
      <c r="R82" s="57">
        <v>852</v>
      </c>
      <c r="S82" s="57">
        <v>10078.4</v>
      </c>
    </row>
    <row r="83" spans="1:19" x14ac:dyDescent="0.25">
      <c r="A83" s="52"/>
      <c r="B83" s="52"/>
      <c r="C83" s="52"/>
      <c r="D83" s="52"/>
      <c r="E83" s="52"/>
      <c r="F83" s="52" t="s">
        <v>72</v>
      </c>
      <c r="G83" s="57">
        <v>2139.64</v>
      </c>
      <c r="H83" s="57">
        <v>590.12</v>
      </c>
      <c r="I83" s="57">
        <v>1108.6199999999999</v>
      </c>
      <c r="J83" s="57">
        <v>1195.92</v>
      </c>
      <c r="K83" s="57">
        <v>0</v>
      </c>
      <c r="L83" s="57">
        <v>641.57000000000005</v>
      </c>
      <c r="M83" s="57">
        <v>1070.77</v>
      </c>
      <c r="N83" s="57">
        <v>1870.58</v>
      </c>
      <c r="O83" s="57">
        <v>0</v>
      </c>
      <c r="P83" s="57">
        <v>1035.48</v>
      </c>
      <c r="Q83" s="57">
        <v>33</v>
      </c>
      <c r="R83" s="57">
        <v>0</v>
      </c>
      <c r="S83" s="57">
        <v>9685.7000000000007</v>
      </c>
    </row>
    <row r="84" spans="1:19" ht="15.75" thickBot="1" x14ac:dyDescent="0.3">
      <c r="A84" s="52"/>
      <c r="B84" s="52"/>
      <c r="C84" s="52"/>
      <c r="D84" s="52"/>
      <c r="E84" s="52"/>
      <c r="F84" s="52" t="s">
        <v>349</v>
      </c>
      <c r="G84" s="58">
        <v>5578.92</v>
      </c>
      <c r="H84" s="58">
        <v>5578.92</v>
      </c>
      <c r="I84" s="58">
        <v>5578.92</v>
      </c>
      <c r="J84" s="58">
        <v>5578.92</v>
      </c>
      <c r="K84" s="58">
        <v>5578.92</v>
      </c>
      <c r="L84" s="58">
        <v>5578.92</v>
      </c>
      <c r="M84" s="58">
        <v>5578.92</v>
      </c>
      <c r="N84" s="58">
        <v>5578.92</v>
      </c>
      <c r="O84" s="58">
        <v>5578.92</v>
      </c>
      <c r="P84" s="58">
        <v>5578.92</v>
      </c>
      <c r="Q84" s="58">
        <v>5578.92</v>
      </c>
      <c r="R84" s="58">
        <v>5578.92</v>
      </c>
      <c r="S84" s="58">
        <v>66947.039999999994</v>
      </c>
    </row>
    <row r="85" spans="1:19" x14ac:dyDescent="0.25">
      <c r="A85" s="52"/>
      <c r="B85" s="52"/>
      <c r="C85" s="52"/>
      <c r="D85" s="52"/>
      <c r="E85" s="52" t="s">
        <v>74</v>
      </c>
      <c r="F85" s="52"/>
      <c r="G85" s="57">
        <v>11267.04</v>
      </c>
      <c r="H85" s="57">
        <v>9863.1200000000008</v>
      </c>
      <c r="I85" s="57">
        <v>10381.620000000001</v>
      </c>
      <c r="J85" s="57">
        <v>10468.92</v>
      </c>
      <c r="K85" s="57">
        <v>9273</v>
      </c>
      <c r="L85" s="57">
        <v>9914.57</v>
      </c>
      <c r="M85" s="57">
        <v>10343.77</v>
      </c>
      <c r="N85" s="57">
        <v>11143.58</v>
      </c>
      <c r="O85" s="57">
        <v>9273</v>
      </c>
      <c r="P85" s="57">
        <v>10308.48</v>
      </c>
      <c r="Q85" s="57">
        <v>9306</v>
      </c>
      <c r="R85" s="57">
        <v>9273</v>
      </c>
      <c r="S85" s="57">
        <v>120816.1</v>
      </c>
    </row>
    <row r="86" spans="1:19" x14ac:dyDescent="0.25">
      <c r="A86" s="52"/>
      <c r="B86" s="52"/>
      <c r="C86" s="52"/>
      <c r="D86" s="52"/>
      <c r="E86" s="52" t="s">
        <v>75</v>
      </c>
      <c r="F86" s="52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</row>
    <row r="87" spans="1:19" x14ac:dyDescent="0.25">
      <c r="A87" s="52"/>
      <c r="B87" s="52"/>
      <c r="C87" s="52"/>
      <c r="D87" s="52"/>
      <c r="E87" s="52"/>
      <c r="F87" s="52" t="s">
        <v>76</v>
      </c>
      <c r="G87" s="57">
        <v>44.26</v>
      </c>
      <c r="H87" s="57">
        <v>44.26</v>
      </c>
      <c r="I87" s="57">
        <v>44.26</v>
      </c>
      <c r="J87" s="57">
        <v>44.26</v>
      </c>
      <c r="K87" s="57">
        <v>44.26</v>
      </c>
      <c r="L87" s="57">
        <v>44.26</v>
      </c>
      <c r="M87" s="57">
        <v>44.26</v>
      </c>
      <c r="N87" s="57">
        <v>44.26</v>
      </c>
      <c r="O87" s="57">
        <v>44.26</v>
      </c>
      <c r="P87" s="57">
        <v>44.26</v>
      </c>
      <c r="Q87" s="57">
        <v>44.26</v>
      </c>
      <c r="R87" s="57">
        <v>44.26</v>
      </c>
      <c r="S87" s="57">
        <v>531.12</v>
      </c>
    </row>
    <row r="88" spans="1:19" x14ac:dyDescent="0.25">
      <c r="A88" s="52"/>
      <c r="B88" s="52"/>
      <c r="C88" s="52"/>
      <c r="D88" s="52"/>
      <c r="E88" s="52"/>
      <c r="F88" s="52" t="s">
        <v>77</v>
      </c>
      <c r="G88" s="57">
        <v>1488.34</v>
      </c>
      <c r="H88" s="57">
        <v>1488.34</v>
      </c>
      <c r="I88" s="57">
        <v>1488.34</v>
      </c>
      <c r="J88" s="57">
        <v>1488.34</v>
      </c>
      <c r="K88" s="57">
        <v>1488.34</v>
      </c>
      <c r="L88" s="57">
        <v>1488.34</v>
      </c>
      <c r="M88" s="57">
        <v>1488.34</v>
      </c>
      <c r="N88" s="57">
        <v>1488.34</v>
      </c>
      <c r="O88" s="57">
        <v>1488.34</v>
      </c>
      <c r="P88" s="57">
        <v>1488.34</v>
      </c>
      <c r="Q88" s="57">
        <v>1488.34</v>
      </c>
      <c r="R88" s="57">
        <v>1488.34</v>
      </c>
      <c r="S88" s="57">
        <v>17860.080000000002</v>
      </c>
    </row>
    <row r="89" spans="1:19" x14ac:dyDescent="0.25">
      <c r="A89" s="52"/>
      <c r="B89" s="52"/>
      <c r="C89" s="52"/>
      <c r="D89" s="52"/>
      <c r="E89" s="52"/>
      <c r="F89" s="52" t="s">
        <v>78</v>
      </c>
      <c r="G89" s="57">
        <v>862</v>
      </c>
      <c r="H89" s="57">
        <v>863.99</v>
      </c>
      <c r="I89" s="57">
        <v>863.99</v>
      </c>
      <c r="J89" s="57">
        <v>863.15</v>
      </c>
      <c r="K89" s="57">
        <v>863.15</v>
      </c>
      <c r="L89" s="57">
        <v>863.15</v>
      </c>
      <c r="M89" s="57">
        <v>887.48</v>
      </c>
      <c r="N89" s="57">
        <v>887.48</v>
      </c>
      <c r="O89" s="57">
        <v>887.48</v>
      </c>
      <c r="P89" s="57">
        <v>1232.5999999999999</v>
      </c>
      <c r="Q89" s="57">
        <v>12313.6</v>
      </c>
      <c r="R89" s="57">
        <v>1232.5999999999999</v>
      </c>
      <c r="S89" s="57">
        <v>22620.67</v>
      </c>
    </row>
    <row r="90" spans="1:19" x14ac:dyDescent="0.25">
      <c r="A90" s="52"/>
      <c r="B90" s="52"/>
      <c r="C90" s="52"/>
      <c r="D90" s="52"/>
      <c r="E90" s="52"/>
      <c r="F90" s="52" t="s">
        <v>350</v>
      </c>
      <c r="G90" s="57">
        <v>378.88</v>
      </c>
      <c r="H90" s="57">
        <v>398</v>
      </c>
      <c r="I90" s="57">
        <v>398</v>
      </c>
      <c r="J90" s="57">
        <v>398</v>
      </c>
      <c r="K90" s="57">
        <v>398</v>
      </c>
      <c r="L90" s="57">
        <v>398</v>
      </c>
      <c r="M90" s="57">
        <v>398</v>
      </c>
      <c r="N90" s="57">
        <v>398</v>
      </c>
      <c r="O90" s="57">
        <v>398</v>
      </c>
      <c r="P90" s="57">
        <v>398</v>
      </c>
      <c r="Q90" s="57">
        <v>398</v>
      </c>
      <c r="R90" s="57">
        <v>398</v>
      </c>
      <c r="S90" s="57">
        <v>4756.88</v>
      </c>
    </row>
    <row r="91" spans="1:19" x14ac:dyDescent="0.25">
      <c r="A91" s="52"/>
      <c r="B91" s="52"/>
      <c r="C91" s="52"/>
      <c r="D91" s="52"/>
      <c r="E91" s="52"/>
      <c r="F91" s="52" t="s">
        <v>351</v>
      </c>
      <c r="G91" s="57">
        <v>0</v>
      </c>
      <c r="H91" s="57">
        <v>720.24</v>
      </c>
      <c r="I91" s="57">
        <v>0</v>
      </c>
      <c r="J91" s="57">
        <v>0</v>
      </c>
      <c r="K91" s="57">
        <v>0</v>
      </c>
      <c r="L91" s="57">
        <v>0</v>
      </c>
      <c r="M91" s="57">
        <v>0</v>
      </c>
      <c r="N91" s="57">
        <v>0</v>
      </c>
      <c r="O91" s="57">
        <v>1775</v>
      </c>
      <c r="P91" s="57">
        <v>125</v>
      </c>
      <c r="Q91" s="57">
        <v>206.43</v>
      </c>
      <c r="R91" s="57">
        <v>318.02999999999997</v>
      </c>
      <c r="S91" s="57">
        <v>3144.7</v>
      </c>
    </row>
    <row r="92" spans="1:19" ht="15.75" thickBot="1" x14ac:dyDescent="0.3">
      <c r="A92" s="52"/>
      <c r="B92" s="52"/>
      <c r="C92" s="52"/>
      <c r="D92" s="52"/>
      <c r="E92" s="52"/>
      <c r="F92" s="52" t="s">
        <v>79</v>
      </c>
      <c r="G92" s="59">
        <v>2796.66</v>
      </c>
      <c r="H92" s="59">
        <v>2796.66</v>
      </c>
      <c r="I92" s="59">
        <v>2796.66</v>
      </c>
      <c r="J92" s="59">
        <v>2796.66</v>
      </c>
      <c r="K92" s="59">
        <v>2796.66</v>
      </c>
      <c r="L92" s="59">
        <v>2796.66</v>
      </c>
      <c r="M92" s="59">
        <v>2796.66</v>
      </c>
      <c r="N92" s="59">
        <v>2796.66</v>
      </c>
      <c r="O92" s="59">
        <v>2796.66</v>
      </c>
      <c r="P92" s="59">
        <v>2796.66</v>
      </c>
      <c r="Q92" s="59">
        <v>2796.66</v>
      </c>
      <c r="R92" s="59">
        <v>2796.66</v>
      </c>
      <c r="S92" s="59">
        <v>33559.919999999998</v>
      </c>
    </row>
    <row r="93" spans="1:19" ht="15.75" thickBot="1" x14ac:dyDescent="0.3">
      <c r="A93" s="52"/>
      <c r="B93" s="52"/>
      <c r="C93" s="52"/>
      <c r="D93" s="52"/>
      <c r="E93" s="52" t="s">
        <v>80</v>
      </c>
      <c r="F93" s="52"/>
      <c r="G93" s="60">
        <v>5570.14</v>
      </c>
      <c r="H93" s="60">
        <v>6311.49</v>
      </c>
      <c r="I93" s="60">
        <v>5591.25</v>
      </c>
      <c r="J93" s="60">
        <v>5590.41</v>
      </c>
      <c r="K93" s="60">
        <v>5590.41</v>
      </c>
      <c r="L93" s="60">
        <v>5590.41</v>
      </c>
      <c r="M93" s="60">
        <v>5614.74</v>
      </c>
      <c r="N93" s="60">
        <v>5614.74</v>
      </c>
      <c r="O93" s="60">
        <v>7389.74</v>
      </c>
      <c r="P93" s="60">
        <v>6084.86</v>
      </c>
      <c r="Q93" s="60">
        <v>17247.29</v>
      </c>
      <c r="R93" s="60">
        <v>6277.89</v>
      </c>
      <c r="S93" s="60">
        <v>82473.37</v>
      </c>
    </row>
    <row r="94" spans="1:19" x14ac:dyDescent="0.25">
      <c r="A94" s="52"/>
      <c r="B94" s="52"/>
      <c r="C94" s="52"/>
      <c r="D94" s="52" t="s">
        <v>81</v>
      </c>
      <c r="E94" s="52"/>
      <c r="F94" s="52"/>
      <c r="G94" s="57">
        <v>16837.18</v>
      </c>
      <c r="H94" s="57">
        <v>16174.61</v>
      </c>
      <c r="I94" s="57">
        <v>15972.87</v>
      </c>
      <c r="J94" s="57">
        <v>16059.33</v>
      </c>
      <c r="K94" s="57">
        <v>14863.41</v>
      </c>
      <c r="L94" s="57">
        <v>15504.98</v>
      </c>
      <c r="M94" s="57">
        <v>15958.51</v>
      </c>
      <c r="N94" s="57">
        <v>16758.32</v>
      </c>
      <c r="O94" s="57">
        <v>16662.740000000002</v>
      </c>
      <c r="P94" s="57">
        <v>16393.34</v>
      </c>
      <c r="Q94" s="57">
        <v>26553.29</v>
      </c>
      <c r="R94" s="57">
        <v>15550.89</v>
      </c>
      <c r="S94" s="57">
        <v>203289.47</v>
      </c>
    </row>
    <row r="95" spans="1:19" x14ac:dyDescent="0.25">
      <c r="A95" s="52"/>
      <c r="B95" s="52"/>
      <c r="C95" s="52"/>
      <c r="D95" s="52" t="s">
        <v>82</v>
      </c>
      <c r="E95" s="52"/>
      <c r="F95" s="52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</row>
    <row r="96" spans="1:19" x14ac:dyDescent="0.25">
      <c r="A96" s="52"/>
      <c r="B96" s="52"/>
      <c r="C96" s="52"/>
      <c r="D96" s="52"/>
      <c r="E96" s="52" t="s">
        <v>83</v>
      </c>
      <c r="F96" s="52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</row>
    <row r="97" spans="1:19" ht="15.75" thickBot="1" x14ac:dyDescent="0.3">
      <c r="A97" s="52"/>
      <c r="B97" s="52"/>
      <c r="C97" s="52"/>
      <c r="D97" s="52"/>
      <c r="E97" s="52"/>
      <c r="F97" s="52" t="s">
        <v>84</v>
      </c>
      <c r="G97" s="58">
        <v>300</v>
      </c>
      <c r="H97" s="58">
        <v>420</v>
      </c>
      <c r="I97" s="58">
        <v>740</v>
      </c>
      <c r="J97" s="58">
        <v>1200</v>
      </c>
      <c r="K97" s="58">
        <v>780</v>
      </c>
      <c r="L97" s="58">
        <v>935</v>
      </c>
      <c r="M97" s="58">
        <v>1040</v>
      </c>
      <c r="N97" s="58">
        <v>1040</v>
      </c>
      <c r="O97" s="58">
        <v>1040</v>
      </c>
      <c r="P97" s="58">
        <v>1160</v>
      </c>
      <c r="Q97" s="58">
        <v>620</v>
      </c>
      <c r="R97" s="58">
        <v>400</v>
      </c>
      <c r="S97" s="58">
        <v>9675</v>
      </c>
    </row>
    <row r="98" spans="1:19" x14ac:dyDescent="0.25">
      <c r="A98" s="52"/>
      <c r="B98" s="52"/>
      <c r="C98" s="52"/>
      <c r="D98" s="52"/>
      <c r="E98" s="52" t="s">
        <v>85</v>
      </c>
      <c r="F98" s="52"/>
      <c r="G98" s="57">
        <v>300</v>
      </c>
      <c r="H98" s="57">
        <v>420</v>
      </c>
      <c r="I98" s="57">
        <v>740</v>
      </c>
      <c r="J98" s="57">
        <v>1200</v>
      </c>
      <c r="K98" s="57">
        <v>780</v>
      </c>
      <c r="L98" s="57">
        <v>935</v>
      </c>
      <c r="M98" s="57">
        <v>1040</v>
      </c>
      <c r="N98" s="57">
        <v>1040</v>
      </c>
      <c r="O98" s="57">
        <v>1040</v>
      </c>
      <c r="P98" s="57">
        <v>1160</v>
      </c>
      <c r="Q98" s="57">
        <v>620</v>
      </c>
      <c r="R98" s="57">
        <v>400</v>
      </c>
      <c r="S98" s="57">
        <v>9675</v>
      </c>
    </row>
    <row r="99" spans="1:19" x14ac:dyDescent="0.25">
      <c r="A99" s="52"/>
      <c r="B99" s="52"/>
      <c r="C99" s="52"/>
      <c r="D99" s="52"/>
      <c r="E99" s="52" t="s">
        <v>352</v>
      </c>
      <c r="F99" s="52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</row>
    <row r="100" spans="1:19" x14ac:dyDescent="0.25">
      <c r="A100" s="52"/>
      <c r="B100" s="52"/>
      <c r="C100" s="52"/>
      <c r="D100" s="52"/>
      <c r="E100" s="52"/>
      <c r="F100" s="52" t="s">
        <v>353</v>
      </c>
      <c r="G100" s="57">
        <v>337.07</v>
      </c>
      <c r="H100" s="57">
        <v>343.81</v>
      </c>
      <c r="I100" s="57">
        <v>343.81</v>
      </c>
      <c r="J100" s="57">
        <v>343.81</v>
      </c>
      <c r="K100" s="57">
        <v>392.93</v>
      </c>
      <c r="L100" s="57">
        <v>392.93</v>
      </c>
      <c r="M100" s="57">
        <v>392.93</v>
      </c>
      <c r="N100" s="57">
        <v>392.93</v>
      </c>
      <c r="O100" s="57">
        <v>392.93</v>
      </c>
      <c r="P100" s="57">
        <v>392.93</v>
      </c>
      <c r="Q100" s="57">
        <v>392.93</v>
      </c>
      <c r="R100" s="57">
        <v>392.93</v>
      </c>
      <c r="S100" s="57">
        <v>4511.9399999999996</v>
      </c>
    </row>
    <row r="101" spans="1:19" ht="15.75" thickBot="1" x14ac:dyDescent="0.3">
      <c r="A101" s="52"/>
      <c r="B101" s="52"/>
      <c r="C101" s="52"/>
      <c r="D101" s="52"/>
      <c r="E101" s="52"/>
      <c r="F101" s="52" t="s">
        <v>354</v>
      </c>
      <c r="G101" s="58">
        <v>3438.1</v>
      </c>
      <c r="H101" s="58">
        <v>3438.1</v>
      </c>
      <c r="I101" s="58">
        <v>3438.1</v>
      </c>
      <c r="J101" s="58">
        <v>3929.26</v>
      </c>
      <c r="K101" s="58">
        <v>3929.26</v>
      </c>
      <c r="L101" s="58">
        <v>3929.26</v>
      </c>
      <c r="M101" s="58">
        <v>3929.26</v>
      </c>
      <c r="N101" s="58">
        <v>3929.26</v>
      </c>
      <c r="O101" s="58">
        <v>3929.26</v>
      </c>
      <c r="P101" s="58">
        <v>3929.26</v>
      </c>
      <c r="Q101" s="58">
        <v>3929.26</v>
      </c>
      <c r="R101" s="58">
        <v>3929.26</v>
      </c>
      <c r="S101" s="58">
        <v>45677.64</v>
      </c>
    </row>
    <row r="102" spans="1:19" x14ac:dyDescent="0.25">
      <c r="A102" s="52"/>
      <c r="B102" s="52"/>
      <c r="C102" s="52"/>
      <c r="D102" s="52"/>
      <c r="E102" s="52" t="s">
        <v>355</v>
      </c>
      <c r="F102" s="52"/>
      <c r="G102" s="57">
        <v>3775.17</v>
      </c>
      <c r="H102" s="57">
        <v>3781.91</v>
      </c>
      <c r="I102" s="57">
        <v>3781.91</v>
      </c>
      <c r="J102" s="57">
        <v>4273.07</v>
      </c>
      <c r="K102" s="57">
        <v>4322.1899999999996</v>
      </c>
      <c r="L102" s="57">
        <v>4322.1899999999996</v>
      </c>
      <c r="M102" s="57">
        <v>4322.1899999999996</v>
      </c>
      <c r="N102" s="57">
        <v>4322.1899999999996</v>
      </c>
      <c r="O102" s="57">
        <v>4322.1899999999996</v>
      </c>
      <c r="P102" s="57">
        <v>4322.1899999999996</v>
      </c>
      <c r="Q102" s="57">
        <v>4322.1899999999996</v>
      </c>
      <c r="R102" s="57">
        <v>4322.1899999999996</v>
      </c>
      <c r="S102" s="57">
        <v>50189.58</v>
      </c>
    </row>
    <row r="103" spans="1:19" x14ac:dyDescent="0.25">
      <c r="A103" s="52"/>
      <c r="B103" s="52"/>
      <c r="C103" s="52"/>
      <c r="D103" s="52"/>
      <c r="E103" s="52" t="s">
        <v>356</v>
      </c>
      <c r="F103" s="52"/>
      <c r="G103" s="57">
        <v>0</v>
      </c>
      <c r="H103" s="57">
        <v>682.5</v>
      </c>
      <c r="I103" s="57">
        <v>1263.75</v>
      </c>
      <c r="J103" s="57">
        <v>1200</v>
      </c>
      <c r="K103" s="57">
        <v>652.5</v>
      </c>
      <c r="L103" s="57">
        <v>1518.75</v>
      </c>
      <c r="M103" s="57">
        <v>1421.25</v>
      </c>
      <c r="N103" s="57">
        <v>1350</v>
      </c>
      <c r="O103" s="57">
        <v>1282.5</v>
      </c>
      <c r="P103" s="57">
        <v>1222.5</v>
      </c>
      <c r="Q103" s="57">
        <v>1631.25</v>
      </c>
      <c r="R103" s="57">
        <v>2055</v>
      </c>
      <c r="S103" s="57">
        <v>14280</v>
      </c>
    </row>
    <row r="104" spans="1:19" x14ac:dyDescent="0.25">
      <c r="A104" s="52"/>
      <c r="B104" s="52"/>
      <c r="C104" s="52"/>
      <c r="D104" s="52"/>
      <c r="E104" s="52" t="s">
        <v>357</v>
      </c>
      <c r="F104" s="52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</row>
    <row r="105" spans="1:19" x14ac:dyDescent="0.25">
      <c r="A105" s="52"/>
      <c r="B105" s="52"/>
      <c r="C105" s="52"/>
      <c r="D105" s="52"/>
      <c r="E105" s="52"/>
      <c r="F105" s="52" t="s">
        <v>358</v>
      </c>
      <c r="G105" s="57">
        <v>400</v>
      </c>
      <c r="H105" s="57">
        <v>420.24</v>
      </c>
      <c r="I105" s="57">
        <v>420.24</v>
      </c>
      <c r="J105" s="57">
        <v>420.24</v>
      </c>
      <c r="K105" s="57">
        <v>420.24</v>
      </c>
      <c r="L105" s="57">
        <v>420.24</v>
      </c>
      <c r="M105" s="57">
        <v>420.24</v>
      </c>
      <c r="N105" s="57">
        <v>420.24</v>
      </c>
      <c r="O105" s="57">
        <v>420.24</v>
      </c>
      <c r="P105" s="57">
        <v>420.24</v>
      </c>
      <c r="Q105" s="57">
        <v>420.24</v>
      </c>
      <c r="R105" s="57">
        <v>420.24</v>
      </c>
      <c r="S105" s="57">
        <v>5022.6400000000003</v>
      </c>
    </row>
    <row r="106" spans="1:19" ht="15.75" thickBot="1" x14ac:dyDescent="0.3">
      <c r="A106" s="52"/>
      <c r="B106" s="52"/>
      <c r="C106" s="52"/>
      <c r="D106" s="52"/>
      <c r="E106" s="52"/>
      <c r="F106" s="52" t="s">
        <v>359</v>
      </c>
      <c r="G106" s="58">
        <v>4202.42</v>
      </c>
      <c r="H106" s="58">
        <v>4202.42</v>
      </c>
      <c r="I106" s="58">
        <v>4202.42</v>
      </c>
      <c r="J106" s="58">
        <v>4202.42</v>
      </c>
      <c r="K106" s="58">
        <v>4202.42</v>
      </c>
      <c r="L106" s="58">
        <v>4202.42</v>
      </c>
      <c r="M106" s="58">
        <v>4202.42</v>
      </c>
      <c r="N106" s="58">
        <v>4202.42</v>
      </c>
      <c r="O106" s="58">
        <v>4202.42</v>
      </c>
      <c r="P106" s="58">
        <v>4202.42</v>
      </c>
      <c r="Q106" s="58">
        <v>4202.42</v>
      </c>
      <c r="R106" s="58">
        <v>4202.42</v>
      </c>
      <c r="S106" s="58">
        <v>50429.04</v>
      </c>
    </row>
    <row r="107" spans="1:19" x14ac:dyDescent="0.25">
      <c r="A107" s="52"/>
      <c r="B107" s="52"/>
      <c r="C107" s="52"/>
      <c r="D107" s="52"/>
      <c r="E107" s="52" t="s">
        <v>360</v>
      </c>
      <c r="F107" s="52"/>
      <c r="G107" s="57">
        <v>4602.42</v>
      </c>
      <c r="H107" s="57">
        <v>4622.66</v>
      </c>
      <c r="I107" s="57">
        <v>4622.66</v>
      </c>
      <c r="J107" s="57">
        <v>4622.66</v>
      </c>
      <c r="K107" s="57">
        <v>4622.66</v>
      </c>
      <c r="L107" s="57">
        <v>4622.66</v>
      </c>
      <c r="M107" s="57">
        <v>4622.66</v>
      </c>
      <c r="N107" s="57">
        <v>4622.66</v>
      </c>
      <c r="O107" s="57">
        <v>4622.66</v>
      </c>
      <c r="P107" s="57">
        <v>4622.66</v>
      </c>
      <c r="Q107" s="57">
        <v>4622.66</v>
      </c>
      <c r="R107" s="57">
        <v>4622.66</v>
      </c>
      <c r="S107" s="57">
        <v>55451.68</v>
      </c>
    </row>
    <row r="108" spans="1:19" x14ac:dyDescent="0.25">
      <c r="A108" s="52"/>
      <c r="B108" s="52"/>
      <c r="C108" s="52"/>
      <c r="D108" s="52"/>
      <c r="E108" s="52" t="s">
        <v>90</v>
      </c>
      <c r="F108" s="52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</row>
    <row r="109" spans="1:19" ht="15.75" thickBot="1" x14ac:dyDescent="0.3">
      <c r="A109" s="52"/>
      <c r="B109" s="52"/>
      <c r="C109" s="52"/>
      <c r="D109" s="52"/>
      <c r="E109" s="52"/>
      <c r="F109" s="52" t="s">
        <v>91</v>
      </c>
      <c r="G109" s="59">
        <v>1206.4000000000001</v>
      </c>
      <c r="H109" s="59">
        <v>1299.2</v>
      </c>
      <c r="I109" s="59">
        <v>1299.2</v>
      </c>
      <c r="J109" s="59">
        <v>1299.2</v>
      </c>
      <c r="K109" s="59">
        <v>1299.2</v>
      </c>
      <c r="L109" s="59">
        <v>1299.2</v>
      </c>
      <c r="M109" s="59">
        <v>1299.2</v>
      </c>
      <c r="N109" s="59">
        <v>1299.2</v>
      </c>
      <c r="O109" s="59">
        <v>1299.2</v>
      </c>
      <c r="P109" s="59">
        <v>1067.2</v>
      </c>
      <c r="Q109" s="59">
        <v>1057.92</v>
      </c>
      <c r="R109" s="59">
        <v>816.64</v>
      </c>
      <c r="S109" s="59">
        <v>14541.76</v>
      </c>
    </row>
    <row r="110" spans="1:19" ht="15.75" thickBot="1" x14ac:dyDescent="0.3">
      <c r="A110" s="52"/>
      <c r="B110" s="52"/>
      <c r="C110" s="52"/>
      <c r="D110" s="52"/>
      <c r="E110" s="52" t="s">
        <v>92</v>
      </c>
      <c r="F110" s="52"/>
      <c r="G110" s="60">
        <v>1206.4000000000001</v>
      </c>
      <c r="H110" s="60">
        <v>1299.2</v>
      </c>
      <c r="I110" s="60">
        <v>1299.2</v>
      </c>
      <c r="J110" s="60">
        <v>1299.2</v>
      </c>
      <c r="K110" s="60">
        <v>1299.2</v>
      </c>
      <c r="L110" s="60">
        <v>1299.2</v>
      </c>
      <c r="M110" s="60">
        <v>1299.2</v>
      </c>
      <c r="N110" s="60">
        <v>1299.2</v>
      </c>
      <c r="O110" s="60">
        <v>1299.2</v>
      </c>
      <c r="P110" s="60">
        <v>1067.2</v>
      </c>
      <c r="Q110" s="60">
        <v>1057.92</v>
      </c>
      <c r="R110" s="60">
        <v>816.64</v>
      </c>
      <c r="S110" s="60">
        <v>14541.76</v>
      </c>
    </row>
    <row r="111" spans="1:19" x14ac:dyDescent="0.25">
      <c r="A111" s="52"/>
      <c r="B111" s="52"/>
      <c r="C111" s="52"/>
      <c r="D111" s="52" t="s">
        <v>100</v>
      </c>
      <c r="E111" s="52"/>
      <c r="F111" s="52"/>
      <c r="G111" s="57">
        <v>9883.99</v>
      </c>
      <c r="H111" s="57">
        <v>10806.27</v>
      </c>
      <c r="I111" s="57">
        <v>11707.52</v>
      </c>
      <c r="J111" s="57">
        <v>12594.93</v>
      </c>
      <c r="K111" s="57">
        <v>11676.55</v>
      </c>
      <c r="L111" s="57">
        <v>12697.8</v>
      </c>
      <c r="M111" s="57">
        <v>12705.3</v>
      </c>
      <c r="N111" s="57">
        <v>12634.05</v>
      </c>
      <c r="O111" s="57">
        <v>12566.55</v>
      </c>
      <c r="P111" s="57">
        <v>12394.55</v>
      </c>
      <c r="Q111" s="57">
        <v>12254.02</v>
      </c>
      <c r="R111" s="57">
        <v>12216.49</v>
      </c>
      <c r="S111" s="57">
        <v>144138.01999999999</v>
      </c>
    </row>
    <row r="112" spans="1:19" x14ac:dyDescent="0.25">
      <c r="A112" s="52"/>
      <c r="B112" s="52"/>
      <c r="C112" s="52"/>
      <c r="D112" s="52" t="s">
        <v>101</v>
      </c>
      <c r="E112" s="52"/>
      <c r="F112" s="52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</row>
    <row r="113" spans="1:19" x14ac:dyDescent="0.25">
      <c r="A113" s="52"/>
      <c r="B113" s="52"/>
      <c r="C113" s="52"/>
      <c r="D113" s="52"/>
      <c r="E113" s="52" t="s">
        <v>229</v>
      </c>
      <c r="F113" s="52"/>
      <c r="G113" s="57">
        <v>19.25</v>
      </c>
      <c r="H113" s="57">
        <v>31.5</v>
      </c>
      <c r="I113" s="57">
        <v>40.25</v>
      </c>
      <c r="J113" s="57">
        <v>47.25</v>
      </c>
      <c r="K113" s="57">
        <v>50.75</v>
      </c>
      <c r="L113" s="57">
        <v>45.5</v>
      </c>
      <c r="M113" s="57">
        <v>42</v>
      </c>
      <c r="N113" s="57">
        <v>49</v>
      </c>
      <c r="O113" s="57">
        <v>50.75</v>
      </c>
      <c r="P113" s="57">
        <v>49</v>
      </c>
      <c r="Q113" s="57">
        <v>52.5</v>
      </c>
      <c r="R113" s="57">
        <v>43.75</v>
      </c>
      <c r="S113" s="57">
        <v>521.5</v>
      </c>
    </row>
    <row r="114" spans="1:19" x14ac:dyDescent="0.25">
      <c r="A114" s="52"/>
      <c r="B114" s="52"/>
      <c r="C114" s="52"/>
      <c r="D114" s="52"/>
      <c r="E114" s="52" t="s">
        <v>102</v>
      </c>
      <c r="F114" s="52"/>
      <c r="G114" s="57">
        <v>602.55999999999995</v>
      </c>
      <c r="H114" s="57">
        <v>753.47</v>
      </c>
      <c r="I114" s="57">
        <v>805.86</v>
      </c>
      <c r="J114" s="57">
        <v>880.44</v>
      </c>
      <c r="K114" s="57">
        <v>834.23</v>
      </c>
      <c r="L114" s="57">
        <v>910.51</v>
      </c>
      <c r="M114" s="57">
        <v>913.48</v>
      </c>
      <c r="N114" s="57">
        <v>928.35</v>
      </c>
      <c r="O114" s="57">
        <v>937.61</v>
      </c>
      <c r="P114" s="57">
        <v>906.51</v>
      </c>
      <c r="Q114" s="57">
        <v>848.92</v>
      </c>
      <c r="R114" s="57">
        <v>851.59</v>
      </c>
      <c r="S114" s="57">
        <v>10173.530000000001</v>
      </c>
    </row>
    <row r="115" spans="1:19" x14ac:dyDescent="0.25">
      <c r="A115" s="52"/>
      <c r="B115" s="52"/>
      <c r="C115" s="52"/>
      <c r="D115" s="52"/>
      <c r="E115" s="52" t="s">
        <v>103</v>
      </c>
      <c r="F115" s="52"/>
      <c r="G115" s="57">
        <v>1070.56</v>
      </c>
      <c r="H115" s="57">
        <v>1070.56</v>
      </c>
      <c r="I115" s="57">
        <v>1070.56</v>
      </c>
      <c r="J115" s="57">
        <v>1070.56</v>
      </c>
      <c r="K115" s="57">
        <v>1070.56</v>
      </c>
      <c r="L115" s="57">
        <v>1070.56</v>
      </c>
      <c r="M115" s="57">
        <v>1111.26</v>
      </c>
      <c r="N115" s="57">
        <v>1111.28</v>
      </c>
      <c r="O115" s="57">
        <v>1111.27</v>
      </c>
      <c r="P115" s="57">
        <v>1111.26</v>
      </c>
      <c r="Q115" s="57">
        <v>1111.28</v>
      </c>
      <c r="R115" s="57">
        <v>1111.26</v>
      </c>
      <c r="S115" s="57">
        <v>13090.97</v>
      </c>
    </row>
    <row r="116" spans="1:19" x14ac:dyDescent="0.25">
      <c r="A116" s="52"/>
      <c r="B116" s="52"/>
      <c r="C116" s="52"/>
      <c r="D116" s="52"/>
      <c r="E116" s="52" t="s">
        <v>104</v>
      </c>
      <c r="F116" s="52"/>
      <c r="G116" s="57">
        <v>161.91999999999999</v>
      </c>
      <c r="H116" s="57">
        <v>161.91999999999999</v>
      </c>
      <c r="I116" s="57">
        <v>161.91999999999999</v>
      </c>
      <c r="J116" s="57">
        <v>161.91999999999999</v>
      </c>
      <c r="K116" s="57">
        <v>161.91999999999999</v>
      </c>
      <c r="L116" s="57">
        <v>153.13</v>
      </c>
      <c r="M116" s="57">
        <v>442.17</v>
      </c>
      <c r="N116" s="57">
        <v>171.17</v>
      </c>
      <c r="O116" s="57">
        <v>171.17</v>
      </c>
      <c r="P116" s="57">
        <v>171.17</v>
      </c>
      <c r="Q116" s="57">
        <v>171.17</v>
      </c>
      <c r="R116" s="57">
        <v>171.17</v>
      </c>
      <c r="S116" s="57">
        <v>2260.75</v>
      </c>
    </row>
    <row r="117" spans="1:19" ht="15.75" thickBot="1" x14ac:dyDescent="0.3">
      <c r="A117" s="52"/>
      <c r="B117" s="52"/>
      <c r="C117" s="52"/>
      <c r="D117" s="52"/>
      <c r="E117" s="52" t="s">
        <v>270</v>
      </c>
      <c r="F117" s="52"/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58">
        <v>0</v>
      </c>
      <c r="O117" s="58">
        <v>0</v>
      </c>
      <c r="P117" s="58">
        <v>0</v>
      </c>
      <c r="Q117" s="58">
        <v>0</v>
      </c>
      <c r="R117" s="58">
        <v>0</v>
      </c>
      <c r="S117" s="58">
        <v>0</v>
      </c>
    </row>
    <row r="118" spans="1:19" x14ac:dyDescent="0.25">
      <c r="A118" s="52"/>
      <c r="B118" s="52"/>
      <c r="C118" s="52"/>
      <c r="D118" s="52" t="s">
        <v>105</v>
      </c>
      <c r="E118" s="52"/>
      <c r="F118" s="52"/>
      <c r="G118" s="57">
        <v>1854.29</v>
      </c>
      <c r="H118" s="57">
        <v>2017.45</v>
      </c>
      <c r="I118" s="57">
        <v>2078.59</v>
      </c>
      <c r="J118" s="57">
        <v>2160.17</v>
      </c>
      <c r="K118" s="57">
        <v>2117.46</v>
      </c>
      <c r="L118" s="57">
        <v>2179.6999999999998</v>
      </c>
      <c r="M118" s="57">
        <v>2508.91</v>
      </c>
      <c r="N118" s="57">
        <v>2259.8000000000002</v>
      </c>
      <c r="O118" s="57">
        <v>2270.8000000000002</v>
      </c>
      <c r="P118" s="57">
        <v>2237.94</v>
      </c>
      <c r="Q118" s="57">
        <v>2183.87</v>
      </c>
      <c r="R118" s="57">
        <v>2177.77</v>
      </c>
      <c r="S118" s="57">
        <v>26046.75</v>
      </c>
    </row>
    <row r="119" spans="1:19" s="43" customFormat="1" x14ac:dyDescent="0.25">
      <c r="A119" s="52"/>
      <c r="B119" s="52"/>
      <c r="C119" s="52"/>
      <c r="D119" s="52" t="s">
        <v>106</v>
      </c>
      <c r="E119" s="52"/>
      <c r="F119" s="52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</row>
    <row r="120" spans="1:19" x14ac:dyDescent="0.25">
      <c r="A120" s="52"/>
      <c r="B120" s="52"/>
      <c r="C120" s="52"/>
      <c r="D120" s="52"/>
      <c r="E120" s="52" t="s">
        <v>222</v>
      </c>
      <c r="F120" s="52"/>
      <c r="G120" s="57">
        <v>650</v>
      </c>
      <c r="H120" s="57">
        <v>650</v>
      </c>
      <c r="I120" s="57">
        <v>650</v>
      </c>
      <c r="J120" s="57">
        <v>650</v>
      </c>
      <c r="K120" s="57">
        <v>650</v>
      </c>
      <c r="L120" s="57">
        <v>650</v>
      </c>
      <c r="M120" s="57">
        <v>650</v>
      </c>
      <c r="N120" s="57">
        <v>650</v>
      </c>
      <c r="O120" s="57">
        <v>650</v>
      </c>
      <c r="P120" s="57">
        <v>650</v>
      </c>
      <c r="Q120" s="57">
        <v>650</v>
      </c>
      <c r="R120" s="57">
        <v>650</v>
      </c>
      <c r="S120" s="57">
        <v>7800</v>
      </c>
    </row>
    <row r="121" spans="1:19" x14ac:dyDescent="0.25">
      <c r="A121" s="52"/>
      <c r="B121" s="52"/>
      <c r="C121" s="52"/>
      <c r="D121" s="52"/>
      <c r="E121" s="52" t="s">
        <v>107</v>
      </c>
      <c r="F121" s="52"/>
      <c r="G121" s="57">
        <v>0</v>
      </c>
      <c r="H121" s="57">
        <v>50</v>
      </c>
      <c r="I121" s="57">
        <v>0</v>
      </c>
      <c r="J121" s="57">
        <v>0</v>
      </c>
      <c r="K121" s="57">
        <v>0</v>
      </c>
      <c r="L121" s="57">
        <v>0</v>
      </c>
      <c r="M121" s="57">
        <v>13.61</v>
      </c>
      <c r="N121" s="57">
        <v>45.24</v>
      </c>
      <c r="O121" s="57">
        <v>0</v>
      </c>
      <c r="P121" s="57">
        <v>0</v>
      </c>
      <c r="Q121" s="57">
        <v>0</v>
      </c>
      <c r="R121" s="57">
        <v>0</v>
      </c>
      <c r="S121" s="57">
        <v>108.85</v>
      </c>
    </row>
    <row r="122" spans="1:19" x14ac:dyDescent="0.25">
      <c r="A122" s="52"/>
      <c r="B122" s="52"/>
      <c r="C122" s="52"/>
      <c r="D122" s="52"/>
      <c r="E122" s="52" t="s">
        <v>242</v>
      </c>
      <c r="F122" s="52"/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57">
        <v>2014.49</v>
      </c>
      <c r="O122" s="57">
        <v>0</v>
      </c>
      <c r="P122" s="57">
        <v>0</v>
      </c>
      <c r="Q122" s="57">
        <v>0</v>
      </c>
      <c r="R122" s="57">
        <v>0</v>
      </c>
      <c r="S122" s="57">
        <v>2014.49</v>
      </c>
    </row>
    <row r="123" spans="1:19" x14ac:dyDescent="0.25">
      <c r="A123" s="52"/>
      <c r="B123" s="52"/>
      <c r="C123" s="52"/>
      <c r="D123" s="52"/>
      <c r="E123" s="52" t="s">
        <v>109</v>
      </c>
      <c r="F123" s="52"/>
      <c r="G123" s="57">
        <v>877.68</v>
      </c>
      <c r="H123" s="57">
        <v>768.9</v>
      </c>
      <c r="I123" s="57">
        <v>768.9</v>
      </c>
      <c r="J123" s="57">
        <v>783.13</v>
      </c>
      <c r="K123" s="57">
        <v>195.13</v>
      </c>
      <c r="L123" s="57">
        <v>985.04</v>
      </c>
      <c r="M123" s="57">
        <v>783.13</v>
      </c>
      <c r="N123" s="57">
        <v>783.13</v>
      </c>
      <c r="O123" s="57">
        <v>783.13</v>
      </c>
      <c r="P123" s="57">
        <v>884.96</v>
      </c>
      <c r="Q123" s="57">
        <v>783.13</v>
      </c>
      <c r="R123" s="57">
        <v>783.12</v>
      </c>
      <c r="S123" s="57">
        <v>9179.3799999999992</v>
      </c>
    </row>
    <row r="124" spans="1:19" x14ac:dyDescent="0.25">
      <c r="A124" s="52"/>
      <c r="B124" s="52"/>
      <c r="C124" s="52"/>
      <c r="D124" s="52"/>
      <c r="E124" s="52" t="s">
        <v>230</v>
      </c>
      <c r="F124" s="52"/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57">
        <v>0</v>
      </c>
      <c r="O124" s="57">
        <v>0</v>
      </c>
      <c r="P124" s="57">
        <v>0</v>
      </c>
      <c r="Q124" s="57">
        <v>0</v>
      </c>
      <c r="R124" s="57">
        <v>1560</v>
      </c>
      <c r="S124" s="57">
        <v>1560</v>
      </c>
    </row>
    <row r="125" spans="1:19" x14ac:dyDescent="0.25">
      <c r="A125" s="52"/>
      <c r="B125" s="52"/>
      <c r="C125" s="52"/>
      <c r="D125" s="52"/>
      <c r="E125" s="52" t="s">
        <v>361</v>
      </c>
      <c r="F125" s="52"/>
      <c r="G125" s="57">
        <v>0</v>
      </c>
      <c r="H125" s="57">
        <v>0</v>
      </c>
      <c r="I125" s="57">
        <v>336.71</v>
      </c>
      <c r="J125" s="57">
        <v>0</v>
      </c>
      <c r="K125" s="57">
        <v>0</v>
      </c>
      <c r="L125" s="57">
        <v>0</v>
      </c>
      <c r="M125" s="57">
        <v>0</v>
      </c>
      <c r="N125" s="57">
        <v>0</v>
      </c>
      <c r="O125" s="57">
        <v>0</v>
      </c>
      <c r="P125" s="57">
        <v>0</v>
      </c>
      <c r="Q125" s="57">
        <v>0</v>
      </c>
      <c r="R125" s="57">
        <v>0</v>
      </c>
      <c r="S125" s="57">
        <v>336.71</v>
      </c>
    </row>
    <row r="126" spans="1:19" s="50" customFormat="1" x14ac:dyDescent="0.25">
      <c r="A126" s="52"/>
      <c r="B126" s="52"/>
      <c r="C126" s="52"/>
      <c r="D126" s="52"/>
      <c r="E126" s="52" t="s">
        <v>112</v>
      </c>
      <c r="F126" s="52"/>
      <c r="G126" s="57">
        <v>56.56</v>
      </c>
      <c r="H126" s="57">
        <v>58.48</v>
      </c>
      <c r="I126" s="57">
        <v>124.9</v>
      </c>
      <c r="J126" s="57">
        <v>52.61</v>
      </c>
      <c r="K126" s="57">
        <v>103.35</v>
      </c>
      <c r="L126" s="57">
        <v>222.07</v>
      </c>
      <c r="M126" s="57">
        <v>82.33</v>
      </c>
      <c r="N126" s="57">
        <v>111.25</v>
      </c>
      <c r="O126" s="57">
        <v>161.07</v>
      </c>
      <c r="P126" s="57">
        <v>147.06</v>
      </c>
      <c r="Q126" s="57">
        <v>126.48</v>
      </c>
      <c r="R126" s="57">
        <v>136.29</v>
      </c>
      <c r="S126" s="57">
        <v>1382.45</v>
      </c>
    </row>
    <row r="127" spans="1:19" x14ac:dyDescent="0.25">
      <c r="A127" s="52"/>
      <c r="B127" s="52"/>
      <c r="C127" s="52"/>
      <c r="D127" s="52"/>
      <c r="E127" s="52" t="s">
        <v>363</v>
      </c>
      <c r="F127" s="52"/>
      <c r="G127" s="57">
        <v>-16.89</v>
      </c>
      <c r="H127" s="57">
        <v>0</v>
      </c>
      <c r="I127" s="57">
        <v>282</v>
      </c>
      <c r="J127" s="57">
        <v>136.69999999999999</v>
      </c>
      <c r="K127" s="57">
        <v>0</v>
      </c>
      <c r="L127" s="57">
        <v>43.08</v>
      </c>
      <c r="M127" s="57">
        <v>208.22</v>
      </c>
      <c r="N127" s="57">
        <v>43.11</v>
      </c>
      <c r="O127" s="57">
        <v>38.6</v>
      </c>
      <c r="P127" s="57">
        <v>36.35</v>
      </c>
      <c r="Q127" s="57">
        <v>210.26</v>
      </c>
      <c r="R127" s="57">
        <v>193.1</v>
      </c>
      <c r="S127" s="57">
        <v>1174.53</v>
      </c>
    </row>
    <row r="128" spans="1:19" x14ac:dyDescent="0.25">
      <c r="A128" s="52"/>
      <c r="B128" s="52"/>
      <c r="C128" s="52"/>
      <c r="D128" s="52"/>
      <c r="E128" s="52" t="s">
        <v>113</v>
      </c>
      <c r="F128" s="52"/>
      <c r="G128" s="57">
        <v>52.65</v>
      </c>
      <c r="H128" s="57">
        <v>36</v>
      </c>
      <c r="I128" s="57">
        <v>0</v>
      </c>
      <c r="J128" s="57">
        <v>39.85</v>
      </c>
      <c r="K128" s="57">
        <v>100</v>
      </c>
      <c r="L128" s="57">
        <v>0</v>
      </c>
      <c r="M128" s="57">
        <v>0</v>
      </c>
      <c r="N128" s="57">
        <v>11.5</v>
      </c>
      <c r="O128" s="57">
        <v>55</v>
      </c>
      <c r="P128" s="57">
        <v>0</v>
      </c>
      <c r="Q128" s="57">
        <v>33</v>
      </c>
      <c r="R128" s="57">
        <v>52.8</v>
      </c>
      <c r="S128" s="57">
        <v>380.8</v>
      </c>
    </row>
    <row r="129" spans="1:19" x14ac:dyDescent="0.25">
      <c r="A129" s="52"/>
      <c r="B129" s="52"/>
      <c r="C129" s="52"/>
      <c r="D129" s="52"/>
      <c r="E129" s="52" t="s">
        <v>114</v>
      </c>
      <c r="F129" s="52"/>
      <c r="G129" s="57">
        <v>0</v>
      </c>
      <c r="H129" s="57">
        <v>0</v>
      </c>
      <c r="I129" s="57">
        <v>0</v>
      </c>
      <c r="J129" s="57">
        <v>0</v>
      </c>
      <c r="K129" s="57">
        <v>0</v>
      </c>
      <c r="L129" s="57">
        <v>0</v>
      </c>
      <c r="M129" s="57">
        <v>0</v>
      </c>
      <c r="N129" s="57">
        <v>0</v>
      </c>
      <c r="O129" s="57">
        <v>0</v>
      </c>
      <c r="P129" s="57">
        <v>-250</v>
      </c>
      <c r="Q129" s="57">
        <v>39.630000000000003</v>
      </c>
      <c r="R129" s="57">
        <v>300</v>
      </c>
      <c r="S129" s="57">
        <v>89.63</v>
      </c>
    </row>
    <row r="130" spans="1:19" x14ac:dyDescent="0.25">
      <c r="A130" s="52"/>
      <c r="B130" s="52"/>
      <c r="C130" s="52"/>
      <c r="D130" s="52"/>
      <c r="E130" s="52" t="s">
        <v>385</v>
      </c>
      <c r="F130" s="52"/>
      <c r="G130" s="57">
        <v>0</v>
      </c>
      <c r="H130" s="57">
        <v>0</v>
      </c>
      <c r="I130" s="57">
        <v>0</v>
      </c>
      <c r="J130" s="57">
        <v>0</v>
      </c>
      <c r="K130" s="57">
        <v>43.11</v>
      </c>
      <c r="L130" s="57">
        <v>0</v>
      </c>
      <c r="M130" s="57">
        <v>0</v>
      </c>
      <c r="N130" s="57">
        <v>0</v>
      </c>
      <c r="O130" s="57">
        <v>100.14</v>
      </c>
      <c r="P130" s="57">
        <v>0</v>
      </c>
      <c r="Q130" s="57">
        <v>0</v>
      </c>
      <c r="R130" s="57">
        <v>0</v>
      </c>
      <c r="S130" s="57">
        <v>143.25</v>
      </c>
    </row>
    <row r="131" spans="1:19" ht="15.75" thickBot="1" x14ac:dyDescent="0.3">
      <c r="A131" s="52"/>
      <c r="B131" s="52"/>
      <c r="C131" s="52"/>
      <c r="D131" s="52"/>
      <c r="E131" s="52" t="s">
        <v>115</v>
      </c>
      <c r="F131" s="52"/>
      <c r="G131" s="58">
        <v>-100.9</v>
      </c>
      <c r="H131" s="58">
        <v>50</v>
      </c>
      <c r="I131" s="58">
        <v>50</v>
      </c>
      <c r="J131" s="58">
        <v>50</v>
      </c>
      <c r="K131" s="58">
        <v>50</v>
      </c>
      <c r="L131" s="58">
        <v>211.59</v>
      </c>
      <c r="M131" s="58">
        <v>50</v>
      </c>
      <c r="N131" s="58">
        <v>50</v>
      </c>
      <c r="O131" s="58">
        <v>410</v>
      </c>
      <c r="P131" s="58">
        <v>386</v>
      </c>
      <c r="Q131" s="58">
        <v>125.45</v>
      </c>
      <c r="R131" s="58">
        <v>157.88999999999999</v>
      </c>
      <c r="S131" s="58">
        <v>1490.03</v>
      </c>
    </row>
    <row r="132" spans="1:19" x14ac:dyDescent="0.25">
      <c r="A132" s="52"/>
      <c r="B132" s="52"/>
      <c r="C132" s="52"/>
      <c r="D132" s="52" t="s">
        <v>117</v>
      </c>
      <c r="E132" s="52"/>
      <c r="F132" s="52"/>
      <c r="G132" s="57">
        <v>1519.1</v>
      </c>
      <c r="H132" s="57">
        <v>1613.38</v>
      </c>
      <c r="I132" s="57">
        <v>2212.5100000000002</v>
      </c>
      <c r="J132" s="57">
        <v>1712.29</v>
      </c>
      <c r="K132" s="57">
        <v>1141.5899999999999</v>
      </c>
      <c r="L132" s="57">
        <v>2111.7800000000002</v>
      </c>
      <c r="M132" s="57">
        <v>1787.29</v>
      </c>
      <c r="N132" s="57">
        <v>3708.72</v>
      </c>
      <c r="O132" s="57">
        <v>2197.94</v>
      </c>
      <c r="P132" s="57">
        <v>1854.37</v>
      </c>
      <c r="Q132" s="57">
        <v>1967.95</v>
      </c>
      <c r="R132" s="57">
        <v>3833.2</v>
      </c>
      <c r="S132" s="57">
        <v>25660.12</v>
      </c>
    </row>
    <row r="133" spans="1:19" x14ac:dyDescent="0.25">
      <c r="A133" s="52"/>
      <c r="B133" s="52"/>
      <c r="C133" s="52"/>
      <c r="D133" s="52" t="s">
        <v>118</v>
      </c>
      <c r="E133" s="52"/>
      <c r="F133" s="52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</row>
    <row r="134" spans="1:19" x14ac:dyDescent="0.25">
      <c r="A134" s="52"/>
      <c r="B134" s="52"/>
      <c r="C134" s="52"/>
      <c r="D134" s="52"/>
      <c r="E134" s="52" t="s">
        <v>119</v>
      </c>
      <c r="F134" s="52"/>
      <c r="G134" s="57">
        <v>60</v>
      </c>
      <c r="H134" s="57">
        <v>60</v>
      </c>
      <c r="I134" s="57">
        <v>60</v>
      </c>
      <c r="J134" s="57">
        <v>60</v>
      </c>
      <c r="K134" s="57">
        <v>60</v>
      </c>
      <c r="L134" s="57">
        <v>60</v>
      </c>
      <c r="M134" s="57">
        <v>60</v>
      </c>
      <c r="N134" s="57">
        <v>60</v>
      </c>
      <c r="O134" s="57">
        <v>1337.45</v>
      </c>
      <c r="P134" s="57">
        <v>60</v>
      </c>
      <c r="Q134" s="57">
        <v>60</v>
      </c>
      <c r="R134" s="57">
        <v>60</v>
      </c>
      <c r="S134" s="57">
        <v>1997.45</v>
      </c>
    </row>
    <row r="135" spans="1:19" x14ac:dyDescent="0.25">
      <c r="A135" s="52"/>
      <c r="B135" s="52"/>
      <c r="C135" s="52"/>
      <c r="D135" s="52"/>
      <c r="E135" s="52" t="s">
        <v>120</v>
      </c>
      <c r="F135" s="52"/>
      <c r="G135" s="57">
        <v>850</v>
      </c>
      <c r="H135" s="57">
        <v>508.9</v>
      </c>
      <c r="I135" s="57">
        <v>378.4</v>
      </c>
      <c r="J135" s="57">
        <v>1049.54</v>
      </c>
      <c r="K135" s="57">
        <v>1233.32</v>
      </c>
      <c r="L135" s="57">
        <v>975.3</v>
      </c>
      <c r="M135" s="57">
        <v>1015.36</v>
      </c>
      <c r="N135" s="57">
        <v>713.4</v>
      </c>
      <c r="O135" s="57">
        <v>684.16</v>
      </c>
      <c r="P135" s="57">
        <v>2227.63</v>
      </c>
      <c r="Q135" s="57">
        <v>150.52000000000001</v>
      </c>
      <c r="R135" s="57">
        <v>1153.71</v>
      </c>
      <c r="S135" s="57">
        <v>10940.24</v>
      </c>
    </row>
    <row r="136" spans="1:19" x14ac:dyDescent="0.25">
      <c r="A136" s="52"/>
      <c r="B136" s="52"/>
      <c r="C136" s="52"/>
      <c r="D136" s="52"/>
      <c r="E136" s="52" t="s">
        <v>121</v>
      </c>
      <c r="F136" s="52"/>
      <c r="G136" s="57">
        <v>0</v>
      </c>
      <c r="H136" s="57">
        <v>347.64</v>
      </c>
      <c r="I136" s="57">
        <v>0</v>
      </c>
      <c r="J136" s="57">
        <v>820</v>
      </c>
      <c r="K136" s="57">
        <v>0</v>
      </c>
      <c r="L136" s="57">
        <v>0</v>
      </c>
      <c r="M136" s="57">
        <v>0</v>
      </c>
      <c r="N136" s="57">
        <v>0</v>
      </c>
      <c r="O136" s="57">
        <v>0</v>
      </c>
      <c r="P136" s="57">
        <v>0</v>
      </c>
      <c r="Q136" s="57">
        <v>0</v>
      </c>
      <c r="R136" s="57">
        <v>2306</v>
      </c>
      <c r="S136" s="57">
        <v>3473.64</v>
      </c>
    </row>
    <row r="137" spans="1:19" x14ac:dyDescent="0.25">
      <c r="A137" s="52"/>
      <c r="B137" s="52"/>
      <c r="C137" s="52"/>
      <c r="D137" s="52"/>
      <c r="E137" s="52" t="s">
        <v>122</v>
      </c>
      <c r="F137" s="52"/>
      <c r="G137" s="57">
        <v>156.33000000000001</v>
      </c>
      <c r="H137" s="57">
        <v>68.900000000000006</v>
      </c>
      <c r="I137" s="57">
        <v>424.91</v>
      </c>
      <c r="J137" s="57">
        <v>156.88</v>
      </c>
      <c r="K137" s="57">
        <v>308.08</v>
      </c>
      <c r="L137" s="57">
        <v>74.62</v>
      </c>
      <c r="M137" s="57">
        <v>242.98</v>
      </c>
      <c r="N137" s="57">
        <v>306.92</v>
      </c>
      <c r="O137" s="57">
        <v>0</v>
      </c>
      <c r="P137" s="57">
        <v>0</v>
      </c>
      <c r="Q137" s="57">
        <v>100.42</v>
      </c>
      <c r="R137" s="57">
        <v>159.91</v>
      </c>
      <c r="S137" s="57">
        <v>1999.95</v>
      </c>
    </row>
    <row r="138" spans="1:19" ht="15.75" thickBot="1" x14ac:dyDescent="0.3">
      <c r="A138" s="52"/>
      <c r="B138" s="52"/>
      <c r="C138" s="52"/>
      <c r="D138" s="52"/>
      <c r="E138" s="52" t="s">
        <v>123</v>
      </c>
      <c r="F138" s="52"/>
      <c r="G138" s="58">
        <v>128.1</v>
      </c>
      <c r="H138" s="58">
        <v>187.89</v>
      </c>
      <c r="I138" s="58">
        <v>435.25</v>
      </c>
      <c r="J138" s="58">
        <v>486.22</v>
      </c>
      <c r="K138" s="58">
        <v>275.62</v>
      </c>
      <c r="L138" s="58">
        <v>227.71</v>
      </c>
      <c r="M138" s="58">
        <v>213.49</v>
      </c>
      <c r="N138" s="58">
        <v>189.42</v>
      </c>
      <c r="O138" s="58">
        <v>243.76</v>
      </c>
      <c r="P138" s="58">
        <v>241.09</v>
      </c>
      <c r="Q138" s="58">
        <v>1549</v>
      </c>
      <c r="R138" s="58">
        <v>1034.93</v>
      </c>
      <c r="S138" s="58">
        <v>5212.4799999999996</v>
      </c>
    </row>
    <row r="139" spans="1:19" x14ac:dyDescent="0.25">
      <c r="A139" s="52"/>
      <c r="B139" s="52"/>
      <c r="C139" s="52"/>
      <c r="D139" s="52" t="s">
        <v>124</v>
      </c>
      <c r="E139" s="52"/>
      <c r="F139" s="52"/>
      <c r="G139" s="57">
        <v>1194.43</v>
      </c>
      <c r="H139" s="57">
        <v>1173.33</v>
      </c>
      <c r="I139" s="57">
        <v>1298.56</v>
      </c>
      <c r="J139" s="57">
        <v>2572.64</v>
      </c>
      <c r="K139" s="57">
        <v>1877.02</v>
      </c>
      <c r="L139" s="57">
        <v>1337.63</v>
      </c>
      <c r="M139" s="57">
        <v>1531.83</v>
      </c>
      <c r="N139" s="57">
        <v>1269.74</v>
      </c>
      <c r="O139" s="57">
        <v>2265.37</v>
      </c>
      <c r="P139" s="57">
        <v>2528.7199999999998</v>
      </c>
      <c r="Q139" s="57">
        <v>1859.94</v>
      </c>
      <c r="R139" s="57">
        <v>4714.55</v>
      </c>
      <c r="S139" s="57">
        <v>23623.759999999998</v>
      </c>
    </row>
    <row r="140" spans="1:19" x14ac:dyDescent="0.25">
      <c r="A140" s="52"/>
      <c r="B140" s="52"/>
      <c r="C140" s="52"/>
      <c r="D140" s="52" t="s">
        <v>125</v>
      </c>
      <c r="E140" s="52"/>
      <c r="F140" s="52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</row>
    <row r="141" spans="1:19" x14ac:dyDescent="0.25">
      <c r="A141" s="52"/>
      <c r="B141" s="52"/>
      <c r="C141" s="52"/>
      <c r="D141" s="52"/>
      <c r="E141" s="52" t="s">
        <v>364</v>
      </c>
      <c r="F141" s="52"/>
      <c r="G141" s="57">
        <v>818</v>
      </c>
      <c r="H141" s="57">
        <v>818</v>
      </c>
      <c r="I141" s="57">
        <v>818</v>
      </c>
      <c r="J141" s="57">
        <v>818</v>
      </c>
      <c r="K141" s="57">
        <v>818</v>
      </c>
      <c r="L141" s="57">
        <v>836</v>
      </c>
      <c r="M141" s="57">
        <v>836</v>
      </c>
      <c r="N141" s="57">
        <v>836</v>
      </c>
      <c r="O141" s="57">
        <v>836</v>
      </c>
      <c r="P141" s="57">
        <v>836</v>
      </c>
      <c r="Q141" s="57">
        <v>836</v>
      </c>
      <c r="R141" s="57">
        <v>836</v>
      </c>
      <c r="S141" s="57">
        <v>9942</v>
      </c>
    </row>
    <row r="142" spans="1:19" x14ac:dyDescent="0.25">
      <c r="A142" s="52"/>
      <c r="B142" s="52"/>
      <c r="C142" s="52"/>
      <c r="D142" s="52"/>
      <c r="E142" s="52" t="s">
        <v>365</v>
      </c>
      <c r="F142" s="52"/>
      <c r="G142" s="57">
        <v>1093</v>
      </c>
      <c r="H142" s="57">
        <v>1093</v>
      </c>
      <c r="I142" s="57">
        <v>1093</v>
      </c>
      <c r="J142" s="57">
        <v>1093</v>
      </c>
      <c r="K142" s="57">
        <v>1093</v>
      </c>
      <c r="L142" s="57">
        <v>985</v>
      </c>
      <c r="M142" s="57">
        <v>985</v>
      </c>
      <c r="N142" s="57">
        <v>985</v>
      </c>
      <c r="O142" s="57">
        <v>985</v>
      </c>
      <c r="P142" s="57">
        <v>985</v>
      </c>
      <c r="Q142" s="57">
        <v>985</v>
      </c>
      <c r="R142" s="57">
        <v>985</v>
      </c>
      <c r="S142" s="57">
        <v>12360</v>
      </c>
    </row>
    <row r="143" spans="1:19" x14ac:dyDescent="0.25">
      <c r="A143" s="52"/>
      <c r="B143" s="52"/>
      <c r="C143" s="52"/>
      <c r="D143" s="52"/>
      <c r="E143" s="52" t="s">
        <v>366</v>
      </c>
      <c r="F143" s="52"/>
      <c r="G143" s="57">
        <v>313.27</v>
      </c>
      <c r="H143" s="57">
        <v>311.72000000000003</v>
      </c>
      <c r="I143" s="57">
        <v>311.72000000000003</v>
      </c>
      <c r="J143" s="57">
        <v>311.77999999999997</v>
      </c>
      <c r="K143" s="57">
        <v>311.77999999999997</v>
      </c>
      <c r="L143" s="57">
        <v>311.77999999999997</v>
      </c>
      <c r="M143" s="57">
        <v>311.75</v>
      </c>
      <c r="N143" s="57">
        <v>311.75</v>
      </c>
      <c r="O143" s="57">
        <v>311.75</v>
      </c>
      <c r="P143" s="57">
        <v>311.72000000000003</v>
      </c>
      <c r="Q143" s="57">
        <v>311.72000000000003</v>
      </c>
      <c r="R143" s="57">
        <v>322.48</v>
      </c>
      <c r="S143" s="57">
        <v>3753.22</v>
      </c>
    </row>
    <row r="144" spans="1:19" x14ac:dyDescent="0.25">
      <c r="A144" s="52"/>
      <c r="B144" s="52"/>
      <c r="C144" s="52"/>
      <c r="D144" s="52"/>
      <c r="E144" s="52" t="s">
        <v>367</v>
      </c>
      <c r="F144" s="52"/>
      <c r="G144" s="57">
        <v>1150.1600000000001</v>
      </c>
      <c r="H144" s="57">
        <v>0</v>
      </c>
      <c r="I144" s="57">
        <v>350</v>
      </c>
      <c r="J144" s="57">
        <v>350</v>
      </c>
      <c r="K144" s="57">
        <v>350</v>
      </c>
      <c r="L144" s="57">
        <v>586.26</v>
      </c>
      <c r="M144" s="57">
        <v>350</v>
      </c>
      <c r="N144" s="57">
        <v>350</v>
      </c>
      <c r="O144" s="57">
        <v>350</v>
      </c>
      <c r="P144" s="57">
        <v>362.2</v>
      </c>
      <c r="Q144" s="57">
        <v>362.2</v>
      </c>
      <c r="R144" s="57">
        <v>362.2</v>
      </c>
      <c r="S144" s="57">
        <v>4923.0200000000004</v>
      </c>
    </row>
    <row r="145" spans="1:19" ht="15.75" thickBot="1" x14ac:dyDescent="0.3">
      <c r="A145" s="52"/>
      <c r="B145" s="52"/>
      <c r="C145" s="52"/>
      <c r="D145" s="52"/>
      <c r="E145" s="52" t="s">
        <v>368</v>
      </c>
      <c r="F145" s="52"/>
      <c r="G145" s="58">
        <v>411.57</v>
      </c>
      <c r="H145" s="58">
        <v>417.15</v>
      </c>
      <c r="I145" s="58">
        <v>497.63</v>
      </c>
      <c r="J145" s="58">
        <v>441.21</v>
      </c>
      <c r="K145" s="58">
        <v>430.53</v>
      </c>
      <c r="L145" s="58">
        <v>394.95</v>
      </c>
      <c r="M145" s="58">
        <v>310.01</v>
      </c>
      <c r="N145" s="58">
        <v>290.27</v>
      </c>
      <c r="O145" s="58">
        <v>316.49</v>
      </c>
      <c r="P145" s="58">
        <v>391.62</v>
      </c>
      <c r="Q145" s="58">
        <v>381.02</v>
      </c>
      <c r="R145" s="58">
        <v>434.65</v>
      </c>
      <c r="S145" s="58">
        <v>4717.1000000000004</v>
      </c>
    </row>
    <row r="146" spans="1:19" x14ac:dyDescent="0.25">
      <c r="A146" s="52"/>
      <c r="B146" s="52"/>
      <c r="C146" s="52"/>
      <c r="D146" s="52" t="s">
        <v>132</v>
      </c>
      <c r="E146" s="52"/>
      <c r="F146" s="52"/>
      <c r="G146" s="57">
        <v>3786</v>
      </c>
      <c r="H146" s="57">
        <v>2639.87</v>
      </c>
      <c r="I146" s="57">
        <v>3070.35</v>
      </c>
      <c r="J146" s="57">
        <v>3013.99</v>
      </c>
      <c r="K146" s="57">
        <v>3003.31</v>
      </c>
      <c r="L146" s="57">
        <v>3113.99</v>
      </c>
      <c r="M146" s="57">
        <v>2792.76</v>
      </c>
      <c r="N146" s="57">
        <v>2773.02</v>
      </c>
      <c r="O146" s="57">
        <v>2799.24</v>
      </c>
      <c r="P146" s="57">
        <v>2886.54</v>
      </c>
      <c r="Q146" s="57">
        <v>2875.94</v>
      </c>
      <c r="R146" s="57">
        <v>2940.33</v>
      </c>
      <c r="S146" s="57">
        <v>35695.339999999997</v>
      </c>
    </row>
    <row r="147" spans="1:19" x14ac:dyDescent="0.25">
      <c r="A147" s="52"/>
      <c r="B147" s="52"/>
      <c r="C147" s="52"/>
      <c r="D147" s="52" t="s">
        <v>133</v>
      </c>
      <c r="E147" s="52"/>
      <c r="F147" s="52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</row>
    <row r="148" spans="1:19" ht="15.75" thickBot="1" x14ac:dyDescent="0.3">
      <c r="A148" s="52"/>
      <c r="B148" s="52"/>
      <c r="C148" s="52"/>
      <c r="D148" s="52"/>
      <c r="E148" s="52" t="s">
        <v>135</v>
      </c>
      <c r="F148" s="52"/>
      <c r="G148" s="58">
        <v>0</v>
      </c>
      <c r="H148" s="58">
        <v>0</v>
      </c>
      <c r="I148" s="58">
        <v>2921.6</v>
      </c>
      <c r="J148" s="58">
        <v>2921.6</v>
      </c>
      <c r="K148" s="58">
        <v>2921.6</v>
      </c>
      <c r="L148" s="58">
        <v>2921.6</v>
      </c>
      <c r="M148" s="58">
        <v>2921.6</v>
      </c>
      <c r="N148" s="58">
        <v>2921.6</v>
      </c>
      <c r="O148" s="58">
        <v>2921.6</v>
      </c>
      <c r="P148" s="58">
        <v>2921.6</v>
      </c>
      <c r="Q148" s="58">
        <v>2921.6</v>
      </c>
      <c r="R148" s="58">
        <v>2921.6</v>
      </c>
      <c r="S148" s="58">
        <v>29216</v>
      </c>
    </row>
    <row r="149" spans="1:19" x14ac:dyDescent="0.25">
      <c r="A149" s="52"/>
      <c r="B149" s="52"/>
      <c r="C149" s="52"/>
      <c r="D149" s="52" t="s">
        <v>136</v>
      </c>
      <c r="E149" s="52"/>
      <c r="F149" s="52"/>
      <c r="G149" s="57">
        <v>0</v>
      </c>
      <c r="H149" s="57">
        <v>0</v>
      </c>
      <c r="I149" s="57">
        <v>2921.6</v>
      </c>
      <c r="J149" s="57">
        <v>2921.6</v>
      </c>
      <c r="K149" s="57">
        <v>2921.6</v>
      </c>
      <c r="L149" s="57">
        <v>2921.6</v>
      </c>
      <c r="M149" s="57">
        <v>2921.6</v>
      </c>
      <c r="N149" s="57">
        <v>2921.6</v>
      </c>
      <c r="O149" s="57">
        <v>2921.6</v>
      </c>
      <c r="P149" s="57">
        <v>2921.6</v>
      </c>
      <c r="Q149" s="57">
        <v>2921.6</v>
      </c>
      <c r="R149" s="57">
        <v>2921.6</v>
      </c>
      <c r="S149" s="57">
        <v>29216</v>
      </c>
    </row>
    <row r="150" spans="1:19" x14ac:dyDescent="0.25">
      <c r="A150" s="52"/>
      <c r="B150" s="52"/>
      <c r="C150" s="52"/>
      <c r="D150" s="52" t="s">
        <v>137</v>
      </c>
      <c r="E150" s="52"/>
      <c r="F150" s="52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</row>
    <row r="151" spans="1:19" ht="15.75" thickBot="1" x14ac:dyDescent="0.3">
      <c r="A151" s="52"/>
      <c r="B151" s="52"/>
      <c r="C151" s="52"/>
      <c r="D151" s="52"/>
      <c r="E151" s="52" t="s">
        <v>138</v>
      </c>
      <c r="F151" s="52"/>
      <c r="G151" s="58">
        <v>540.91</v>
      </c>
      <c r="H151" s="58">
        <v>540.91</v>
      </c>
      <c r="I151" s="58">
        <v>540.91</v>
      </c>
      <c r="J151" s="58">
        <v>540.91</v>
      </c>
      <c r="K151" s="58">
        <v>540.91</v>
      </c>
      <c r="L151" s="58">
        <v>524.49</v>
      </c>
      <c r="M151" s="58">
        <v>524.41</v>
      </c>
      <c r="N151" s="58">
        <v>485.66</v>
      </c>
      <c r="O151" s="58">
        <v>575.77</v>
      </c>
      <c r="P151" s="58">
        <v>510.24</v>
      </c>
      <c r="Q151" s="58">
        <v>510.24</v>
      </c>
      <c r="R151" s="58">
        <v>660.24</v>
      </c>
      <c r="S151" s="58">
        <v>6495.6</v>
      </c>
    </row>
    <row r="152" spans="1:19" x14ac:dyDescent="0.25">
      <c r="A152" s="52"/>
      <c r="B152" s="52"/>
      <c r="C152" s="52"/>
      <c r="D152" s="52" t="s">
        <v>139</v>
      </c>
      <c r="E152" s="52"/>
      <c r="F152" s="52"/>
      <c r="G152" s="57">
        <v>540.91</v>
      </c>
      <c r="H152" s="57">
        <v>540.91</v>
      </c>
      <c r="I152" s="57">
        <v>540.91</v>
      </c>
      <c r="J152" s="57">
        <v>540.91</v>
      </c>
      <c r="K152" s="57">
        <v>540.91</v>
      </c>
      <c r="L152" s="57">
        <v>524.49</v>
      </c>
      <c r="M152" s="57">
        <v>524.41</v>
      </c>
      <c r="N152" s="57">
        <v>485.66</v>
      </c>
      <c r="O152" s="57">
        <v>575.77</v>
      </c>
      <c r="P152" s="57">
        <v>510.24</v>
      </c>
      <c r="Q152" s="57">
        <v>510.24</v>
      </c>
      <c r="R152" s="57">
        <v>660.24</v>
      </c>
      <c r="S152" s="57">
        <v>6495.6</v>
      </c>
    </row>
    <row r="153" spans="1:19" x14ac:dyDescent="0.25">
      <c r="A153" s="52"/>
      <c r="B153" s="52"/>
      <c r="C153" s="52"/>
      <c r="D153" s="52" t="s">
        <v>369</v>
      </c>
      <c r="E153" s="52"/>
      <c r="F153" s="52"/>
      <c r="G153" s="57">
        <v>2995.91</v>
      </c>
      <c r="H153" s="57">
        <v>3084.96</v>
      </c>
      <c r="I153" s="57">
        <v>3074.62</v>
      </c>
      <c r="J153" s="57">
        <v>2965.62</v>
      </c>
      <c r="K153" s="57">
        <v>3054.2</v>
      </c>
      <c r="L153" s="57">
        <v>2946.47</v>
      </c>
      <c r="M153" s="57">
        <v>3033.29</v>
      </c>
      <c r="N153" s="57">
        <v>3022.69</v>
      </c>
      <c r="O153" s="57">
        <v>2721.4</v>
      </c>
      <c r="P153" s="57">
        <v>3001.19</v>
      </c>
      <c r="Q153" s="57">
        <v>2893.97</v>
      </c>
      <c r="R153" s="57">
        <v>2978.77</v>
      </c>
      <c r="S153" s="57">
        <v>35773.089999999997</v>
      </c>
    </row>
    <row r="154" spans="1:19" x14ac:dyDescent="0.25">
      <c r="A154" s="52"/>
      <c r="B154" s="52"/>
      <c r="C154" s="52"/>
      <c r="D154" s="52" t="s">
        <v>370</v>
      </c>
      <c r="E154" s="52"/>
      <c r="F154" s="52"/>
      <c r="G154" s="57">
        <v>2210.63</v>
      </c>
      <c r="H154" s="57">
        <v>2121.58</v>
      </c>
      <c r="I154" s="57">
        <v>2131.92</v>
      </c>
      <c r="J154" s="57">
        <v>2240.92</v>
      </c>
      <c r="K154" s="57">
        <v>2152.34</v>
      </c>
      <c r="L154" s="57">
        <v>2260.0700000000002</v>
      </c>
      <c r="M154" s="57">
        <v>2173.25</v>
      </c>
      <c r="N154" s="57">
        <v>2183.85</v>
      </c>
      <c r="O154" s="57">
        <v>2485.14</v>
      </c>
      <c r="P154" s="57">
        <v>2205.35</v>
      </c>
      <c r="Q154" s="57">
        <v>2312.5700000000002</v>
      </c>
      <c r="R154" s="57">
        <v>2227.77</v>
      </c>
      <c r="S154" s="57">
        <v>26705.39</v>
      </c>
    </row>
    <row r="155" spans="1:19" ht="15.75" thickBot="1" x14ac:dyDescent="0.3">
      <c r="A155" s="52"/>
      <c r="B155" s="52"/>
      <c r="C155" s="52"/>
      <c r="D155" s="52" t="s">
        <v>331</v>
      </c>
      <c r="E155" s="52"/>
      <c r="F155" s="52"/>
      <c r="G155" s="59">
        <v>1000</v>
      </c>
      <c r="H155" s="59">
        <v>1000</v>
      </c>
      <c r="I155" s="59">
        <v>1000</v>
      </c>
      <c r="J155" s="59">
        <v>0</v>
      </c>
      <c r="K155" s="59">
        <v>2000</v>
      </c>
      <c r="L155" s="59">
        <v>1000</v>
      </c>
      <c r="M155" s="59">
        <v>1000</v>
      </c>
      <c r="N155" s="59">
        <v>1000</v>
      </c>
      <c r="O155" s="59">
        <v>1000</v>
      </c>
      <c r="P155" s="59">
        <v>0</v>
      </c>
      <c r="Q155" s="59">
        <v>2000</v>
      </c>
      <c r="R155" s="59">
        <v>1000</v>
      </c>
      <c r="S155" s="59">
        <v>12000</v>
      </c>
    </row>
    <row r="156" spans="1:19" ht="15.75" thickBot="1" x14ac:dyDescent="0.3">
      <c r="A156" s="52"/>
      <c r="B156" s="52"/>
      <c r="C156" s="52" t="s">
        <v>143</v>
      </c>
      <c r="D156" s="52"/>
      <c r="E156" s="52"/>
      <c r="F156" s="52"/>
      <c r="G156" s="60">
        <v>47693.24</v>
      </c>
      <c r="H156" s="60">
        <v>42936.6</v>
      </c>
      <c r="I156" s="60">
        <v>48380.53</v>
      </c>
      <c r="J156" s="60">
        <v>49807.3</v>
      </c>
      <c r="K156" s="60">
        <v>58668.14</v>
      </c>
      <c r="L156" s="60">
        <v>46758.37</v>
      </c>
      <c r="M156" s="60">
        <v>49426.87</v>
      </c>
      <c r="N156" s="60">
        <v>52421.02</v>
      </c>
      <c r="O156" s="60">
        <v>51204.34</v>
      </c>
      <c r="P156" s="60">
        <v>49435.81</v>
      </c>
      <c r="Q156" s="60">
        <v>60268.14</v>
      </c>
      <c r="R156" s="60">
        <v>54710.13</v>
      </c>
      <c r="S156" s="60">
        <v>611710.49</v>
      </c>
    </row>
    <row r="157" spans="1:19" x14ac:dyDescent="0.25">
      <c r="A157" s="52"/>
      <c r="B157" s="52" t="s">
        <v>144</v>
      </c>
      <c r="C157" s="52"/>
      <c r="D157" s="52"/>
      <c r="E157" s="52"/>
      <c r="F157" s="52"/>
      <c r="G157" s="57">
        <v>22560.27</v>
      </c>
      <c r="H157" s="57">
        <v>-12579.22</v>
      </c>
      <c r="I157" s="57">
        <v>11421.94</v>
      </c>
      <c r="J157" s="57">
        <v>-25862.74</v>
      </c>
      <c r="K157" s="57">
        <v>-7360.44</v>
      </c>
      <c r="L157" s="57">
        <v>18555.16</v>
      </c>
      <c r="M157" s="57">
        <v>-3419.57</v>
      </c>
      <c r="N157" s="57">
        <v>365.78</v>
      </c>
      <c r="O157" s="57">
        <v>18473.439999999999</v>
      </c>
      <c r="P157" s="57">
        <v>17652.240000000002</v>
      </c>
      <c r="Q157" s="57">
        <v>-19997.89</v>
      </c>
      <c r="R157" s="57">
        <v>-3468.09</v>
      </c>
      <c r="S157" s="57">
        <v>16340.88</v>
      </c>
    </row>
    <row r="158" spans="1:19" x14ac:dyDescent="0.25">
      <c r="A158" s="52"/>
      <c r="B158" s="52" t="s">
        <v>145</v>
      </c>
      <c r="C158" s="52"/>
      <c r="D158" s="52"/>
      <c r="E158" s="52"/>
      <c r="F158" s="52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</row>
    <row r="159" spans="1:19" x14ac:dyDescent="0.25">
      <c r="A159" s="52"/>
      <c r="B159" s="52"/>
      <c r="C159" s="52" t="s">
        <v>146</v>
      </c>
      <c r="D159" s="52"/>
      <c r="E159" s="52"/>
      <c r="F159" s="52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</row>
    <row r="160" spans="1:19" x14ac:dyDescent="0.25">
      <c r="A160" s="52"/>
      <c r="B160" s="52"/>
      <c r="C160" s="52"/>
      <c r="D160" s="52" t="s">
        <v>148</v>
      </c>
      <c r="E160" s="52"/>
      <c r="F160" s="52"/>
      <c r="G160" s="57">
        <v>-2210.63</v>
      </c>
      <c r="H160" s="57">
        <v>-2121.58</v>
      </c>
      <c r="I160" s="57">
        <v>-2131.92</v>
      </c>
      <c r="J160" s="57">
        <v>-2240.92</v>
      </c>
      <c r="K160" s="57">
        <v>-2152.34</v>
      </c>
      <c r="L160" s="57">
        <v>-2260.0700000000002</v>
      </c>
      <c r="M160" s="57">
        <v>-2173.25</v>
      </c>
      <c r="N160" s="57">
        <v>-2183.85</v>
      </c>
      <c r="O160" s="57">
        <v>-2485.14</v>
      </c>
      <c r="P160" s="57">
        <v>-2205.35</v>
      </c>
      <c r="Q160" s="57">
        <v>-2312.5700000000002</v>
      </c>
      <c r="R160" s="57">
        <v>-2227.77</v>
      </c>
      <c r="S160" s="57">
        <v>-26705.39</v>
      </c>
    </row>
    <row r="161" spans="1:19" ht="15.75" thickBot="1" x14ac:dyDescent="0.3">
      <c r="A161" s="52"/>
      <c r="B161" s="52"/>
      <c r="C161" s="52"/>
      <c r="D161" s="52" t="s">
        <v>332</v>
      </c>
      <c r="E161" s="52"/>
      <c r="F161" s="52"/>
      <c r="G161" s="59">
        <v>-1000</v>
      </c>
      <c r="H161" s="59">
        <v>-1000</v>
      </c>
      <c r="I161" s="59">
        <v>-1000</v>
      </c>
      <c r="J161" s="59">
        <v>0</v>
      </c>
      <c r="K161" s="59">
        <v>-2000</v>
      </c>
      <c r="L161" s="59">
        <v>-1000</v>
      </c>
      <c r="M161" s="59">
        <v>-1000</v>
      </c>
      <c r="N161" s="59">
        <v>-1000</v>
      </c>
      <c r="O161" s="59">
        <v>-1000</v>
      </c>
      <c r="P161" s="59">
        <v>0</v>
      </c>
      <c r="Q161" s="59">
        <v>-2000</v>
      </c>
      <c r="R161" s="59">
        <v>-1000</v>
      </c>
      <c r="S161" s="59">
        <v>-12000</v>
      </c>
    </row>
    <row r="162" spans="1:19" ht="15.75" thickBot="1" x14ac:dyDescent="0.3">
      <c r="A162" s="52"/>
      <c r="B162" s="52"/>
      <c r="C162" s="52" t="s">
        <v>149</v>
      </c>
      <c r="D162" s="52"/>
      <c r="E162" s="52"/>
      <c r="F162" s="52"/>
      <c r="G162" s="61">
        <v>-3210.63</v>
      </c>
      <c r="H162" s="61">
        <v>-3121.58</v>
      </c>
      <c r="I162" s="61">
        <v>-3131.92</v>
      </c>
      <c r="J162" s="61">
        <v>-2240.92</v>
      </c>
      <c r="K162" s="61">
        <v>-4152.34</v>
      </c>
      <c r="L162" s="61">
        <v>-3260.07</v>
      </c>
      <c r="M162" s="61">
        <v>-3173.25</v>
      </c>
      <c r="N162" s="61">
        <v>-3183.85</v>
      </c>
      <c r="O162" s="61">
        <v>-3485.14</v>
      </c>
      <c r="P162" s="61">
        <v>-2205.35</v>
      </c>
      <c r="Q162" s="61">
        <v>-4312.57</v>
      </c>
      <c r="R162" s="61">
        <v>-3227.77</v>
      </c>
      <c r="S162" s="61">
        <v>-38705.39</v>
      </c>
    </row>
    <row r="163" spans="1:19" ht="15.75" thickBot="1" x14ac:dyDescent="0.3">
      <c r="A163" s="52"/>
      <c r="B163" s="52" t="s">
        <v>150</v>
      </c>
      <c r="C163" s="52"/>
      <c r="D163" s="52"/>
      <c r="E163" s="52"/>
      <c r="F163" s="52"/>
      <c r="G163" s="61">
        <v>3210.63</v>
      </c>
      <c r="H163" s="61">
        <v>3121.58</v>
      </c>
      <c r="I163" s="61">
        <v>3131.92</v>
      </c>
      <c r="J163" s="61">
        <v>2240.92</v>
      </c>
      <c r="K163" s="61">
        <v>4152.34</v>
      </c>
      <c r="L163" s="61">
        <v>3260.07</v>
      </c>
      <c r="M163" s="61">
        <v>3173.25</v>
      </c>
      <c r="N163" s="61">
        <v>3183.85</v>
      </c>
      <c r="O163" s="61">
        <v>3485.14</v>
      </c>
      <c r="P163" s="61">
        <v>2205.35</v>
      </c>
      <c r="Q163" s="61">
        <v>4312.57</v>
      </c>
      <c r="R163" s="61">
        <v>3227.77</v>
      </c>
      <c r="S163" s="61">
        <v>38705.39</v>
      </c>
    </row>
    <row r="164" spans="1:19" ht="15.75" thickBot="1" x14ac:dyDescent="0.3">
      <c r="A164" s="52" t="s">
        <v>151</v>
      </c>
      <c r="B164" s="52"/>
      <c r="C164" s="52"/>
      <c r="D164" s="52"/>
      <c r="E164" s="52"/>
      <c r="F164" s="52"/>
      <c r="G164" s="62">
        <v>25770.9</v>
      </c>
      <c r="H164" s="62">
        <v>-9457.64</v>
      </c>
      <c r="I164" s="62">
        <v>14553.86</v>
      </c>
      <c r="J164" s="62">
        <v>-23621.82</v>
      </c>
      <c r="K164" s="62">
        <v>-3208.1</v>
      </c>
      <c r="L164" s="62">
        <v>21815.23</v>
      </c>
      <c r="M164" s="62">
        <v>-246.32</v>
      </c>
      <c r="N164" s="62">
        <v>3549.63</v>
      </c>
      <c r="O164" s="62">
        <v>21958.58</v>
      </c>
      <c r="P164" s="62">
        <v>19857.59</v>
      </c>
      <c r="Q164" s="62">
        <v>-15685.32</v>
      </c>
      <c r="R164" s="62">
        <v>-240.32</v>
      </c>
      <c r="S164" s="62">
        <v>55046.27</v>
      </c>
    </row>
    <row r="165" spans="1:19" ht="15.75" thickTop="1" x14ac:dyDescent="0.25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</row>
  </sheetData>
  <printOptions horizontalCentered="1"/>
  <pageMargins left="0.45" right="0.45" top="1" bottom="0.75" header="0.35" footer="0.3"/>
  <pageSetup scale="85" fitToHeight="4" orientation="portrait" r:id="rId1"/>
  <headerFooter>
    <oddHeader>&amp;C&amp;"Arial,Bold"&amp;12 Valley Unitarian Universalist Church
&amp;14 Profit &amp; Loss
&amp;10 June 2019</oddHeader>
    <oddFooter>&amp;R&amp;"Arial,Bold"&amp;8 Page &amp;P of &amp;N</oddFooter>
  </headerFooter>
  <rowBreaks count="2" manualBreakCount="2">
    <brk id="53" max="16383" man="1"/>
    <brk id="106" max="16383" man="1"/>
  </rowBreaks>
  <drawing r:id="rId2"/>
  <legacyDrawing r:id="rId3"/>
  <controls>
    <mc:AlternateContent xmlns:mc="http://schemas.openxmlformats.org/markup-compatibility/2006">
      <mc:Choice Requires="x14">
        <control shapeId="1229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2290" r:id="rId4" name="HEADER"/>
      </mc:Fallback>
    </mc:AlternateContent>
    <mc:AlternateContent xmlns:mc="http://schemas.openxmlformats.org/markup-compatibility/2006">
      <mc:Choice Requires="x14">
        <control shapeId="1228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2289" r:id="rId6" name="FILTER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S157"/>
  <sheetViews>
    <sheetView topLeftCell="B1" zoomScaleNormal="100" workbookViewId="0">
      <pane ySplit="1" topLeftCell="A2" activePane="bottomLeft" state="frozen"/>
      <selection pane="bottomLeft" activeCell="V7" sqref="V7"/>
    </sheetView>
  </sheetViews>
  <sheetFormatPr defaultRowHeight="15" x14ac:dyDescent="0.25"/>
  <cols>
    <col min="1" max="5" width="3" style="3" customWidth="1"/>
    <col min="6" max="6" width="27.28515625" style="3" customWidth="1"/>
    <col min="7" max="8" width="7.85546875" bestFit="1" customWidth="1"/>
    <col min="9" max="9" width="8.42578125" bestFit="1" customWidth="1"/>
    <col min="10" max="10" width="7.85546875" bestFit="1" customWidth="1"/>
    <col min="11" max="11" width="8.7109375" bestFit="1" customWidth="1"/>
  </cols>
  <sheetData>
    <row r="1" spans="1:19" s="4" customFormat="1" ht="15.75" thickBot="1" x14ac:dyDescent="0.3">
      <c r="A1" s="14"/>
      <c r="B1" s="14"/>
      <c r="C1" s="14"/>
      <c r="D1" s="14"/>
      <c r="E1" s="14"/>
      <c r="F1" s="14"/>
      <c r="G1" s="35" t="s">
        <v>317</v>
      </c>
      <c r="H1" s="35" t="s">
        <v>319</v>
      </c>
      <c r="I1" s="35" t="s">
        <v>320</v>
      </c>
      <c r="J1" s="35" t="s">
        <v>321</v>
      </c>
      <c r="K1" s="35" t="s">
        <v>322</v>
      </c>
      <c r="L1" s="35" t="s">
        <v>323</v>
      </c>
      <c r="M1" s="35" t="s">
        <v>324</v>
      </c>
      <c r="N1" s="35" t="s">
        <v>325</v>
      </c>
      <c r="O1" s="35" t="s">
        <v>326</v>
      </c>
      <c r="P1" s="35" t="s">
        <v>327</v>
      </c>
      <c r="Q1" s="35" t="s">
        <v>328</v>
      </c>
      <c r="R1" s="35" t="s">
        <v>329</v>
      </c>
      <c r="S1" s="35" t="s">
        <v>176</v>
      </c>
    </row>
    <row r="2" spans="1:19" ht="15.75" thickTop="1" x14ac:dyDescent="0.25">
      <c r="A2" s="1"/>
      <c r="B2" s="1" t="s">
        <v>2</v>
      </c>
      <c r="C2" s="1"/>
      <c r="D2" s="1"/>
      <c r="E2" s="1"/>
      <c r="F2" s="1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25">
      <c r="A3" s="1"/>
      <c r="B3" s="1"/>
      <c r="C3" s="1" t="s">
        <v>3</v>
      </c>
      <c r="D3" s="1"/>
      <c r="E3" s="1"/>
      <c r="F3" s="1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x14ac:dyDescent="0.25">
      <c r="A4" s="1"/>
      <c r="B4" s="1"/>
      <c r="C4" s="1"/>
      <c r="D4" s="1" t="s">
        <v>4</v>
      </c>
      <c r="E4" s="1"/>
      <c r="F4" s="1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x14ac:dyDescent="0.25">
      <c r="A5" s="1"/>
      <c r="B5" s="1"/>
      <c r="C5" s="1"/>
      <c r="D5" s="1"/>
      <c r="E5" s="1" t="s">
        <v>5</v>
      </c>
      <c r="F5" s="1"/>
      <c r="G5" s="9">
        <v>0</v>
      </c>
      <c r="H5" s="9">
        <v>3682</v>
      </c>
      <c r="I5" s="9">
        <v>0</v>
      </c>
      <c r="J5" s="9">
        <v>1792</v>
      </c>
      <c r="K5" s="9">
        <v>1000</v>
      </c>
      <c r="L5" s="9">
        <v>1672.5</v>
      </c>
      <c r="M5" s="9">
        <v>0</v>
      </c>
      <c r="N5" s="9">
        <v>2766.5</v>
      </c>
      <c r="O5" s="9">
        <v>0</v>
      </c>
      <c r="P5" s="9">
        <v>1910.19</v>
      </c>
      <c r="Q5" s="9">
        <v>0</v>
      </c>
      <c r="R5" s="9">
        <v>810</v>
      </c>
      <c r="S5" s="9">
        <v>13633.19</v>
      </c>
    </row>
    <row r="6" spans="1:19" x14ac:dyDescent="0.25">
      <c r="A6" s="1"/>
      <c r="B6" s="1"/>
      <c r="C6" s="1"/>
      <c r="D6" s="1"/>
      <c r="E6" s="1" t="s">
        <v>284</v>
      </c>
      <c r="F6" s="1"/>
      <c r="G6" s="9">
        <v>35</v>
      </c>
      <c r="H6" s="9">
        <v>1260</v>
      </c>
      <c r="I6" s="9">
        <v>2015</v>
      </c>
      <c r="J6" s="9">
        <v>0</v>
      </c>
      <c r="K6" s="9">
        <v>3870</v>
      </c>
      <c r="L6" s="9">
        <v>5069.2</v>
      </c>
      <c r="M6" s="9">
        <v>191.4</v>
      </c>
      <c r="N6" s="9">
        <v>1006.83</v>
      </c>
      <c r="O6" s="9">
        <v>336.4</v>
      </c>
      <c r="P6" s="9">
        <v>216.4</v>
      </c>
      <c r="Q6" s="9">
        <v>3700.4</v>
      </c>
      <c r="R6" s="9">
        <v>83.2</v>
      </c>
      <c r="S6" s="9">
        <v>17783.830000000002</v>
      </c>
    </row>
    <row r="7" spans="1:19" x14ac:dyDescent="0.25">
      <c r="A7" s="1"/>
      <c r="B7" s="1"/>
      <c r="C7" s="1"/>
      <c r="D7" s="1"/>
      <c r="E7" s="1" t="s">
        <v>285</v>
      </c>
      <c r="F7" s="1"/>
      <c r="G7" s="9">
        <v>1149.5</v>
      </c>
      <c r="H7" s="9">
        <v>803</v>
      </c>
      <c r="I7" s="9">
        <v>1146.42</v>
      </c>
      <c r="J7" s="9">
        <v>1295.19</v>
      </c>
      <c r="K7" s="9">
        <v>1423.25</v>
      </c>
      <c r="L7" s="9">
        <v>2862.89</v>
      </c>
      <c r="M7" s="9">
        <v>1420.22</v>
      </c>
      <c r="N7" s="9">
        <v>1018</v>
      </c>
      <c r="O7" s="9">
        <v>2078.36</v>
      </c>
      <c r="P7" s="9">
        <v>1899.35</v>
      </c>
      <c r="Q7" s="9">
        <v>2133.4499999999998</v>
      </c>
      <c r="R7" s="9">
        <v>886.13</v>
      </c>
      <c r="S7" s="9">
        <v>18115.759999999998</v>
      </c>
    </row>
    <row r="8" spans="1:19" ht="15.75" thickBot="1" x14ac:dyDescent="0.3">
      <c r="A8" s="1"/>
      <c r="B8" s="1"/>
      <c r="C8" s="1"/>
      <c r="D8" s="1"/>
      <c r="E8" s="1" t="s">
        <v>8</v>
      </c>
      <c r="F8" s="1"/>
      <c r="G8" s="31">
        <v>29346.84</v>
      </c>
      <c r="H8" s="31">
        <v>31241.54</v>
      </c>
      <c r="I8" s="31">
        <v>25802.14</v>
      </c>
      <c r="J8" s="31">
        <v>35227.17</v>
      </c>
      <c r="K8" s="31">
        <v>28071.35</v>
      </c>
      <c r="L8" s="31">
        <v>91753.38</v>
      </c>
      <c r="M8" s="31">
        <v>38288.67</v>
      </c>
      <c r="N8" s="31">
        <v>29426</v>
      </c>
      <c r="O8" s="31">
        <v>35314.089999999997</v>
      </c>
      <c r="P8" s="31">
        <v>35838.26</v>
      </c>
      <c r="Q8" s="31">
        <v>24731</v>
      </c>
      <c r="R8" s="31">
        <v>22892.34</v>
      </c>
      <c r="S8" s="31">
        <v>427932.78</v>
      </c>
    </row>
    <row r="9" spans="1:19" x14ac:dyDescent="0.25">
      <c r="A9" s="1"/>
      <c r="B9" s="1"/>
      <c r="C9" s="1"/>
      <c r="D9" s="1" t="s">
        <v>9</v>
      </c>
      <c r="E9" s="1"/>
      <c r="F9" s="1"/>
      <c r="G9" s="9">
        <v>30531.34</v>
      </c>
      <c r="H9" s="9">
        <v>36986.54</v>
      </c>
      <c r="I9" s="9">
        <v>28963.56</v>
      </c>
      <c r="J9" s="9">
        <v>38314.36</v>
      </c>
      <c r="K9" s="9">
        <v>34364.6</v>
      </c>
      <c r="L9" s="9">
        <v>101357.97</v>
      </c>
      <c r="M9" s="9">
        <v>39900.29</v>
      </c>
      <c r="N9" s="9">
        <v>34217.33</v>
      </c>
      <c r="O9" s="9">
        <v>37728.85</v>
      </c>
      <c r="P9" s="9">
        <v>39864.199999999997</v>
      </c>
      <c r="Q9" s="9">
        <v>30564.85</v>
      </c>
      <c r="R9" s="9">
        <v>24671.67</v>
      </c>
      <c r="S9" s="9">
        <v>477465.56</v>
      </c>
    </row>
    <row r="10" spans="1:19" x14ac:dyDescent="0.25">
      <c r="A10" s="1"/>
      <c r="B10" s="1"/>
      <c r="C10" s="1"/>
      <c r="D10" s="1" t="s">
        <v>10</v>
      </c>
      <c r="E10" s="1"/>
      <c r="F10" s="1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x14ac:dyDescent="0.25">
      <c r="A11" s="1"/>
      <c r="B11" s="1"/>
      <c r="C11" s="1"/>
      <c r="D11" s="1"/>
      <c r="E11" s="1" t="s">
        <v>11</v>
      </c>
      <c r="F11" s="1"/>
      <c r="G11" s="9">
        <v>4900.26</v>
      </c>
      <c r="H11" s="9">
        <v>5017.8599999999997</v>
      </c>
      <c r="I11" s="9">
        <v>5100.26</v>
      </c>
      <c r="J11" s="9">
        <v>5017.8599999999997</v>
      </c>
      <c r="K11" s="9">
        <v>5017.8599999999997</v>
      </c>
      <c r="L11" s="9">
        <v>10095.719999999999</v>
      </c>
      <c r="M11" s="9">
        <v>0</v>
      </c>
      <c r="N11" s="9">
        <v>5017.8599999999997</v>
      </c>
      <c r="O11" s="9">
        <v>5017.8599999999997</v>
      </c>
      <c r="P11" s="9">
        <v>5017.8599999999997</v>
      </c>
      <c r="Q11" s="9">
        <v>5017.8599999999997</v>
      </c>
      <c r="R11" s="9">
        <v>5017.8599999999997</v>
      </c>
      <c r="S11" s="9">
        <v>60239.12</v>
      </c>
    </row>
    <row r="12" spans="1:19" x14ac:dyDescent="0.25">
      <c r="A12" s="1"/>
      <c r="B12" s="1"/>
      <c r="C12" s="1"/>
      <c r="D12" s="1"/>
      <c r="E12" s="1" t="s">
        <v>12</v>
      </c>
      <c r="F12" s="1"/>
      <c r="G12" s="9">
        <v>270</v>
      </c>
      <c r="H12" s="9">
        <v>270</v>
      </c>
      <c r="I12" s="9">
        <v>270</v>
      </c>
      <c r="J12" s="9">
        <v>270</v>
      </c>
      <c r="K12" s="9">
        <v>270</v>
      </c>
      <c r="L12" s="9">
        <v>480</v>
      </c>
      <c r="M12" s="9">
        <v>0</v>
      </c>
      <c r="N12" s="9">
        <v>270</v>
      </c>
      <c r="O12" s="9">
        <v>210</v>
      </c>
      <c r="P12" s="9">
        <v>210</v>
      </c>
      <c r="Q12" s="9">
        <v>270</v>
      </c>
      <c r="R12" s="9">
        <v>270</v>
      </c>
      <c r="S12" s="9">
        <v>3060</v>
      </c>
    </row>
    <row r="13" spans="1:19" x14ac:dyDescent="0.25">
      <c r="A13" s="1"/>
      <c r="B13" s="1"/>
      <c r="C13" s="1"/>
      <c r="D13" s="1"/>
      <c r="E13" s="1" t="s">
        <v>13</v>
      </c>
      <c r="F13" s="1"/>
      <c r="G13" s="9">
        <v>1001</v>
      </c>
      <c r="H13" s="9">
        <v>1001</v>
      </c>
      <c r="I13" s="9">
        <v>1001</v>
      </c>
      <c r="J13" s="9">
        <v>1001</v>
      </c>
      <c r="K13" s="9">
        <v>1001</v>
      </c>
      <c r="L13" s="9">
        <v>2002</v>
      </c>
      <c r="M13" s="9">
        <v>0</v>
      </c>
      <c r="N13" s="9">
        <v>1001</v>
      </c>
      <c r="O13" s="9">
        <v>1001</v>
      </c>
      <c r="P13" s="9">
        <v>1001</v>
      </c>
      <c r="Q13" s="9">
        <v>1001</v>
      </c>
      <c r="R13" s="9">
        <v>1001</v>
      </c>
      <c r="S13" s="9">
        <v>12012</v>
      </c>
    </row>
    <row r="14" spans="1:19" x14ac:dyDescent="0.25">
      <c r="A14" s="1"/>
      <c r="B14" s="1"/>
      <c r="C14" s="1"/>
      <c r="D14" s="1"/>
      <c r="E14" s="1" t="s">
        <v>14</v>
      </c>
      <c r="F14" s="1"/>
      <c r="G14" s="9">
        <v>210</v>
      </c>
      <c r="H14" s="9">
        <v>210</v>
      </c>
      <c r="I14" s="9">
        <v>210</v>
      </c>
      <c r="J14" s="9">
        <v>210</v>
      </c>
      <c r="K14" s="9">
        <v>210</v>
      </c>
      <c r="L14" s="9">
        <v>420</v>
      </c>
      <c r="M14" s="9">
        <v>0</v>
      </c>
      <c r="N14" s="9">
        <v>210</v>
      </c>
      <c r="O14" s="9">
        <v>210</v>
      </c>
      <c r="P14" s="9">
        <v>0</v>
      </c>
      <c r="Q14" s="9">
        <v>210</v>
      </c>
      <c r="R14" s="9">
        <v>210</v>
      </c>
      <c r="S14" s="9">
        <v>2310</v>
      </c>
    </row>
    <row r="15" spans="1:19" x14ac:dyDescent="0.25">
      <c r="A15" s="1"/>
      <c r="B15" s="1"/>
      <c r="C15" s="1"/>
      <c r="D15" s="1"/>
      <c r="E15" s="1" t="s">
        <v>235</v>
      </c>
      <c r="F15" s="1"/>
      <c r="G15" s="9">
        <v>500</v>
      </c>
      <c r="H15" s="9">
        <v>0</v>
      </c>
      <c r="I15" s="9">
        <v>500</v>
      </c>
      <c r="J15" s="9">
        <v>1000</v>
      </c>
      <c r="K15" s="9">
        <v>0</v>
      </c>
      <c r="L15" s="9">
        <v>1100</v>
      </c>
      <c r="M15" s="9">
        <v>0</v>
      </c>
      <c r="N15" s="9">
        <v>1200</v>
      </c>
      <c r="O15" s="9">
        <v>0</v>
      </c>
      <c r="P15" s="9">
        <v>1200</v>
      </c>
      <c r="Q15" s="9">
        <v>600</v>
      </c>
      <c r="R15" s="9">
        <v>0</v>
      </c>
      <c r="S15" s="9">
        <v>6100</v>
      </c>
    </row>
    <row r="16" spans="1:19" ht="15.75" thickBot="1" x14ac:dyDescent="0.3">
      <c r="A16" s="1"/>
      <c r="B16" s="1"/>
      <c r="C16" s="1"/>
      <c r="D16" s="1"/>
      <c r="E16" s="1" t="s">
        <v>15</v>
      </c>
      <c r="F16" s="1"/>
      <c r="G16" s="31">
        <v>240</v>
      </c>
      <c r="H16" s="31">
        <v>0</v>
      </c>
      <c r="I16" s="31">
        <v>126</v>
      </c>
      <c r="J16" s="31">
        <v>515</v>
      </c>
      <c r="K16" s="31">
        <v>180</v>
      </c>
      <c r="L16" s="31">
        <v>40</v>
      </c>
      <c r="M16" s="31">
        <v>240</v>
      </c>
      <c r="N16" s="31">
        <v>440</v>
      </c>
      <c r="O16" s="31">
        <v>340</v>
      </c>
      <c r="P16" s="31">
        <v>230</v>
      </c>
      <c r="Q16" s="31">
        <v>0</v>
      </c>
      <c r="R16" s="31">
        <v>215</v>
      </c>
      <c r="S16" s="31">
        <v>2566</v>
      </c>
    </row>
    <row r="17" spans="1:19" x14ac:dyDescent="0.25">
      <c r="A17" s="1"/>
      <c r="B17" s="1"/>
      <c r="C17" s="1"/>
      <c r="D17" s="1" t="s">
        <v>16</v>
      </c>
      <c r="E17" s="1"/>
      <c r="F17" s="1"/>
      <c r="G17" s="9">
        <v>7121.26</v>
      </c>
      <c r="H17" s="9">
        <v>6498.86</v>
      </c>
      <c r="I17" s="9">
        <v>7207.26</v>
      </c>
      <c r="J17" s="9">
        <v>8013.86</v>
      </c>
      <c r="K17" s="9">
        <v>6678.86</v>
      </c>
      <c r="L17" s="9">
        <v>14137.72</v>
      </c>
      <c r="M17" s="9">
        <v>240</v>
      </c>
      <c r="N17" s="9">
        <v>8138.86</v>
      </c>
      <c r="O17" s="9">
        <v>6778.86</v>
      </c>
      <c r="P17" s="9">
        <v>7658.86</v>
      </c>
      <c r="Q17" s="9">
        <v>7098.86</v>
      </c>
      <c r="R17" s="9">
        <v>6713.86</v>
      </c>
      <c r="S17" s="9">
        <v>86287.12</v>
      </c>
    </row>
    <row r="18" spans="1:19" x14ac:dyDescent="0.25">
      <c r="A18" s="1"/>
      <c r="B18" s="1"/>
      <c r="C18" s="1"/>
      <c r="D18" s="1" t="s">
        <v>17</v>
      </c>
      <c r="E18" s="1"/>
      <c r="F18" s="1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25">
      <c r="A19" s="1"/>
      <c r="B19" s="1"/>
      <c r="C19" s="1"/>
      <c r="D19" s="1"/>
      <c r="E19" s="1" t="s">
        <v>19</v>
      </c>
      <c r="F19" s="1"/>
      <c r="G19" s="9">
        <v>0</v>
      </c>
      <c r="H19" s="9">
        <v>0</v>
      </c>
      <c r="I19" s="9">
        <v>0</v>
      </c>
      <c r="J19" s="9">
        <v>1019.87</v>
      </c>
      <c r="K19" s="9">
        <v>-270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749.87</v>
      </c>
    </row>
    <row r="20" spans="1:19" x14ac:dyDescent="0.25">
      <c r="A20" s="1"/>
      <c r="B20" s="1"/>
      <c r="C20" s="1"/>
      <c r="D20" s="1"/>
      <c r="E20" s="1" t="s">
        <v>20</v>
      </c>
      <c r="F20" s="1"/>
      <c r="G20" s="9">
        <v>1100</v>
      </c>
      <c r="H20" s="9">
        <v>75</v>
      </c>
      <c r="I20" s="9">
        <v>25</v>
      </c>
      <c r="J20" s="9">
        <v>30</v>
      </c>
      <c r="K20" s="9">
        <v>100</v>
      </c>
      <c r="L20" s="9">
        <v>0</v>
      </c>
      <c r="M20" s="9">
        <v>0</v>
      </c>
      <c r="N20" s="9">
        <v>0</v>
      </c>
      <c r="O20" s="9">
        <v>40</v>
      </c>
      <c r="P20" s="9">
        <v>10021</v>
      </c>
      <c r="Q20" s="9">
        <v>5510</v>
      </c>
      <c r="R20" s="9">
        <v>530</v>
      </c>
      <c r="S20" s="9">
        <v>17431</v>
      </c>
    </row>
    <row r="21" spans="1:19" ht="15.75" thickBot="1" x14ac:dyDescent="0.3">
      <c r="A21" s="1"/>
      <c r="B21" s="1"/>
      <c r="C21" s="1"/>
      <c r="D21" s="1"/>
      <c r="E21" s="1" t="s">
        <v>241</v>
      </c>
      <c r="F21" s="1"/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364</v>
      </c>
      <c r="R21" s="31">
        <v>0</v>
      </c>
      <c r="S21" s="31">
        <v>364</v>
      </c>
    </row>
    <row r="22" spans="1:19" x14ac:dyDescent="0.25">
      <c r="A22" s="1"/>
      <c r="B22" s="1"/>
      <c r="C22" s="1"/>
      <c r="D22" s="1" t="s">
        <v>21</v>
      </c>
      <c r="E22" s="1"/>
      <c r="F22" s="1"/>
      <c r="G22" s="9">
        <v>1100</v>
      </c>
      <c r="H22" s="9">
        <v>75</v>
      </c>
      <c r="I22" s="9">
        <v>25</v>
      </c>
      <c r="J22" s="9">
        <v>1049.8699999999999</v>
      </c>
      <c r="K22" s="9">
        <v>-170</v>
      </c>
      <c r="L22" s="9">
        <v>0</v>
      </c>
      <c r="M22" s="9">
        <v>0</v>
      </c>
      <c r="N22" s="9">
        <v>0</v>
      </c>
      <c r="O22" s="9">
        <v>40</v>
      </c>
      <c r="P22" s="9">
        <v>10021</v>
      </c>
      <c r="Q22" s="9">
        <v>5874</v>
      </c>
      <c r="R22" s="9">
        <v>530</v>
      </c>
      <c r="S22" s="9">
        <v>18544.87</v>
      </c>
    </row>
    <row r="23" spans="1:19" x14ac:dyDescent="0.25">
      <c r="A23" s="1"/>
      <c r="B23" s="1"/>
      <c r="C23" s="1"/>
      <c r="D23" s="1" t="s">
        <v>261</v>
      </c>
      <c r="E23" s="1"/>
      <c r="F23" s="1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ht="15.75" thickBot="1" x14ac:dyDescent="0.3">
      <c r="A24" s="1"/>
      <c r="B24" s="1"/>
      <c r="C24" s="1"/>
      <c r="D24" s="1"/>
      <c r="E24" s="1" t="s">
        <v>262</v>
      </c>
      <c r="F24" s="1"/>
      <c r="G24" s="31">
        <v>0</v>
      </c>
      <c r="H24" s="31">
        <v>0</v>
      </c>
      <c r="I24" s="31">
        <v>5.07</v>
      </c>
      <c r="J24" s="31">
        <v>0</v>
      </c>
      <c r="K24" s="31">
        <v>0</v>
      </c>
      <c r="L24" s="31">
        <v>6.09</v>
      </c>
      <c r="M24" s="31">
        <v>0</v>
      </c>
      <c r="N24" s="31">
        <v>0</v>
      </c>
      <c r="O24" s="31">
        <v>10.17</v>
      </c>
      <c r="P24" s="31">
        <v>0</v>
      </c>
      <c r="Q24" s="31">
        <v>0</v>
      </c>
      <c r="R24" s="31">
        <v>16.510000000000002</v>
      </c>
      <c r="S24" s="31">
        <v>37.840000000000003</v>
      </c>
    </row>
    <row r="25" spans="1:19" x14ac:dyDescent="0.25">
      <c r="A25" s="1"/>
      <c r="B25" s="1"/>
      <c r="C25" s="1"/>
      <c r="D25" s="1" t="s">
        <v>263</v>
      </c>
      <c r="E25" s="1"/>
      <c r="F25" s="1"/>
      <c r="G25" s="9">
        <v>0</v>
      </c>
      <c r="H25" s="9">
        <v>0</v>
      </c>
      <c r="I25" s="9">
        <v>5.07</v>
      </c>
      <c r="J25" s="9">
        <v>0</v>
      </c>
      <c r="K25" s="9">
        <v>0</v>
      </c>
      <c r="L25" s="9">
        <v>6.09</v>
      </c>
      <c r="M25" s="9">
        <v>0</v>
      </c>
      <c r="N25" s="9">
        <v>0</v>
      </c>
      <c r="O25" s="9">
        <v>10.17</v>
      </c>
      <c r="P25" s="9">
        <v>0</v>
      </c>
      <c r="Q25" s="9">
        <v>0</v>
      </c>
      <c r="R25" s="9">
        <v>16.510000000000002</v>
      </c>
      <c r="S25" s="9">
        <v>37.840000000000003</v>
      </c>
    </row>
    <row r="26" spans="1:19" x14ac:dyDescent="0.25">
      <c r="A26" s="1"/>
      <c r="B26" s="1"/>
      <c r="C26" s="1"/>
      <c r="D26" s="1" t="s">
        <v>22</v>
      </c>
      <c r="E26" s="1"/>
      <c r="F26" s="1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25">
      <c r="A27" s="1"/>
      <c r="B27" s="1"/>
      <c r="C27" s="1"/>
      <c r="D27" s="1"/>
      <c r="E27" s="1" t="s">
        <v>23</v>
      </c>
      <c r="F27" s="1"/>
      <c r="G27" s="9">
        <v>40</v>
      </c>
      <c r="H27" s="9">
        <v>0</v>
      </c>
      <c r="I27" s="9">
        <v>50</v>
      </c>
      <c r="J27" s="9">
        <v>20</v>
      </c>
      <c r="K27" s="9">
        <v>20</v>
      </c>
      <c r="L27" s="9">
        <v>40</v>
      </c>
      <c r="M27" s="9">
        <v>20</v>
      </c>
      <c r="N27" s="9">
        <v>20</v>
      </c>
      <c r="O27" s="9">
        <v>0</v>
      </c>
      <c r="P27" s="9">
        <v>0</v>
      </c>
      <c r="Q27" s="9">
        <v>40</v>
      </c>
      <c r="R27" s="9">
        <v>20</v>
      </c>
      <c r="S27" s="9">
        <v>270</v>
      </c>
    </row>
    <row r="28" spans="1:19" x14ac:dyDescent="0.25">
      <c r="A28" s="1"/>
      <c r="B28" s="1"/>
      <c r="C28" s="1"/>
      <c r="D28" s="1"/>
      <c r="E28" s="1" t="s">
        <v>25</v>
      </c>
      <c r="F28" s="1"/>
      <c r="G28" s="9">
        <v>0</v>
      </c>
      <c r="H28" s="9">
        <v>0</v>
      </c>
      <c r="I28" s="9">
        <v>0</v>
      </c>
      <c r="J28" s="9">
        <v>68.02</v>
      </c>
      <c r="K28" s="9">
        <v>109.55</v>
      </c>
      <c r="L28" s="9">
        <v>65.83</v>
      </c>
      <c r="M28" s="9">
        <v>0</v>
      </c>
      <c r="N28" s="9">
        <v>62.43</v>
      </c>
      <c r="O28" s="9">
        <v>0</v>
      </c>
      <c r="P28" s="9">
        <v>63.92</v>
      </c>
      <c r="Q28" s="9">
        <v>0</v>
      </c>
      <c r="R28" s="9">
        <v>0</v>
      </c>
      <c r="S28" s="9">
        <v>369.75</v>
      </c>
    </row>
    <row r="29" spans="1:19" x14ac:dyDescent="0.25">
      <c r="A29" s="1"/>
      <c r="B29" s="1"/>
      <c r="C29" s="1"/>
      <c r="D29" s="1"/>
      <c r="E29" s="1" t="s">
        <v>27</v>
      </c>
      <c r="F29" s="1"/>
      <c r="G29" s="9">
        <v>0</v>
      </c>
      <c r="H29" s="9">
        <v>88.77</v>
      </c>
      <c r="I29" s="9">
        <v>0</v>
      </c>
      <c r="J29" s="9">
        <v>133.05000000000001</v>
      </c>
      <c r="K29" s="9">
        <v>0</v>
      </c>
      <c r="L29" s="9">
        <v>124.48</v>
      </c>
      <c r="M29" s="9">
        <v>0</v>
      </c>
      <c r="N29" s="9">
        <v>131.9</v>
      </c>
      <c r="O29" s="9">
        <v>0</v>
      </c>
      <c r="P29" s="9">
        <v>218.48</v>
      </c>
      <c r="Q29" s="9">
        <v>0</v>
      </c>
      <c r="R29" s="9">
        <v>113.09</v>
      </c>
      <c r="S29" s="9">
        <v>809.77</v>
      </c>
    </row>
    <row r="30" spans="1:19" ht="15.75" thickBot="1" x14ac:dyDescent="0.3">
      <c r="A30" s="1"/>
      <c r="B30" s="1"/>
      <c r="C30" s="1"/>
      <c r="D30" s="1"/>
      <c r="E30" s="1" t="s">
        <v>28</v>
      </c>
      <c r="F30" s="1"/>
      <c r="G30" s="9">
        <v>32.85</v>
      </c>
      <c r="H30" s="9">
        <v>188.29</v>
      </c>
      <c r="I30" s="9">
        <v>0</v>
      </c>
      <c r="J30" s="9">
        <v>-140</v>
      </c>
      <c r="K30" s="9">
        <v>39.85</v>
      </c>
      <c r="L30" s="9">
        <v>0</v>
      </c>
      <c r="M30" s="9">
        <v>3</v>
      </c>
      <c r="N30" s="9">
        <v>38.700000000000003</v>
      </c>
      <c r="O30" s="9">
        <v>0</v>
      </c>
      <c r="P30" s="9">
        <v>0</v>
      </c>
      <c r="Q30" s="9">
        <v>212.79</v>
      </c>
      <c r="R30" s="9">
        <v>125.8</v>
      </c>
      <c r="S30" s="9">
        <v>501.28</v>
      </c>
    </row>
    <row r="31" spans="1:19" ht="15.75" thickBot="1" x14ac:dyDescent="0.3">
      <c r="A31" s="1"/>
      <c r="B31" s="1"/>
      <c r="C31" s="1"/>
      <c r="D31" s="1" t="s">
        <v>29</v>
      </c>
      <c r="E31" s="1"/>
      <c r="F31" s="1"/>
      <c r="G31" s="32">
        <v>72.849999999999994</v>
      </c>
      <c r="H31" s="32">
        <v>277.06</v>
      </c>
      <c r="I31" s="32">
        <v>50</v>
      </c>
      <c r="J31" s="32">
        <v>81.069999999999993</v>
      </c>
      <c r="K31" s="32">
        <v>169.4</v>
      </c>
      <c r="L31" s="32">
        <v>230.31</v>
      </c>
      <c r="M31" s="32">
        <v>23</v>
      </c>
      <c r="N31" s="32">
        <v>253.03</v>
      </c>
      <c r="O31" s="32">
        <v>0</v>
      </c>
      <c r="P31" s="32">
        <v>282.39999999999998</v>
      </c>
      <c r="Q31" s="32">
        <v>252.79</v>
      </c>
      <c r="R31" s="32">
        <v>258.89</v>
      </c>
      <c r="S31" s="32">
        <v>1950.8</v>
      </c>
    </row>
    <row r="32" spans="1:19" x14ac:dyDescent="0.25">
      <c r="A32" s="1"/>
      <c r="B32" s="1"/>
      <c r="C32" s="1" t="s">
        <v>30</v>
      </c>
      <c r="D32" s="1"/>
      <c r="E32" s="1"/>
      <c r="F32" s="1"/>
      <c r="G32" s="9">
        <v>38825.449999999997</v>
      </c>
      <c r="H32" s="9">
        <v>43837.46</v>
      </c>
      <c r="I32" s="9">
        <v>36250.89</v>
      </c>
      <c r="J32" s="9">
        <v>47459.16</v>
      </c>
      <c r="K32" s="9">
        <v>41042.86</v>
      </c>
      <c r="L32" s="9">
        <v>115732.09</v>
      </c>
      <c r="M32" s="9">
        <v>40163.29</v>
      </c>
      <c r="N32" s="9">
        <v>42609.22</v>
      </c>
      <c r="O32" s="9">
        <v>44557.88</v>
      </c>
      <c r="P32" s="9">
        <v>57826.46</v>
      </c>
      <c r="Q32" s="9">
        <v>43790.5</v>
      </c>
      <c r="R32" s="9">
        <v>32190.93</v>
      </c>
      <c r="S32" s="9">
        <v>584286.18999999994</v>
      </c>
    </row>
    <row r="33" spans="1:19" x14ac:dyDescent="0.25">
      <c r="A33" s="1"/>
      <c r="B33" s="1"/>
      <c r="C33" s="1" t="s">
        <v>31</v>
      </c>
      <c r="D33" s="1"/>
      <c r="E33" s="1"/>
      <c r="F33" s="1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x14ac:dyDescent="0.25">
      <c r="A34" s="1"/>
      <c r="B34" s="1"/>
      <c r="C34" s="1"/>
      <c r="D34" s="1" t="s">
        <v>32</v>
      </c>
      <c r="E34" s="1"/>
      <c r="F34" s="1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x14ac:dyDescent="0.25">
      <c r="A35" s="1"/>
      <c r="B35" s="1"/>
      <c r="C35" s="1"/>
      <c r="D35" s="1"/>
      <c r="E35" s="1" t="s">
        <v>33</v>
      </c>
      <c r="F35" s="1"/>
      <c r="G35" s="9">
        <v>0</v>
      </c>
      <c r="H35" s="9">
        <v>0</v>
      </c>
      <c r="I35" s="9">
        <v>0</v>
      </c>
      <c r="J35" s="9">
        <v>287</v>
      </c>
      <c r="K35" s="9">
        <v>0</v>
      </c>
      <c r="L35" s="9">
        <v>0</v>
      </c>
      <c r="M35" s="9">
        <v>200</v>
      </c>
      <c r="N35" s="9">
        <v>0</v>
      </c>
      <c r="O35" s="9">
        <v>0</v>
      </c>
      <c r="P35" s="9">
        <v>0</v>
      </c>
      <c r="Q35" s="9">
        <v>0</v>
      </c>
      <c r="R35" s="9">
        <v>238.99</v>
      </c>
      <c r="S35" s="9">
        <v>725.99</v>
      </c>
    </row>
    <row r="36" spans="1:19" x14ac:dyDescent="0.25">
      <c r="A36" s="1"/>
      <c r="B36" s="1"/>
      <c r="C36" s="1"/>
      <c r="D36" s="1"/>
      <c r="E36" s="1" t="s">
        <v>36</v>
      </c>
      <c r="F36" s="1"/>
      <c r="G36" s="9">
        <v>277.89999999999998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440.51</v>
      </c>
      <c r="P36" s="9">
        <v>0</v>
      </c>
      <c r="Q36" s="9">
        <v>0</v>
      </c>
      <c r="R36" s="9">
        <v>0</v>
      </c>
      <c r="S36" s="9">
        <v>718.41</v>
      </c>
    </row>
    <row r="37" spans="1:19" x14ac:dyDescent="0.25">
      <c r="A37" s="1"/>
      <c r="B37" s="1"/>
      <c r="C37" s="1"/>
      <c r="D37" s="1"/>
      <c r="E37" s="1" t="s">
        <v>37</v>
      </c>
      <c r="F37" s="1"/>
      <c r="G37" s="9">
        <v>0</v>
      </c>
      <c r="H37" s="9">
        <v>0</v>
      </c>
      <c r="I37" s="9">
        <v>8</v>
      </c>
      <c r="J37" s="9">
        <v>0</v>
      </c>
      <c r="K37" s="9">
        <v>179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59.93</v>
      </c>
      <c r="S37" s="9">
        <v>246.93</v>
      </c>
    </row>
    <row r="38" spans="1:19" x14ac:dyDescent="0.25">
      <c r="A38" s="1"/>
      <c r="B38" s="1"/>
      <c r="C38" s="1"/>
      <c r="D38" s="1"/>
      <c r="E38" s="1" t="s">
        <v>38</v>
      </c>
      <c r="F38" s="1"/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336</v>
      </c>
      <c r="S38" s="9">
        <v>336</v>
      </c>
    </row>
    <row r="39" spans="1:19" x14ac:dyDescent="0.25">
      <c r="A39" s="1"/>
      <c r="B39" s="1"/>
      <c r="C39" s="1"/>
      <c r="D39" s="1"/>
      <c r="E39" s="1" t="s">
        <v>39</v>
      </c>
      <c r="F39" s="1"/>
      <c r="G39" s="9">
        <v>0</v>
      </c>
      <c r="H39" s="9">
        <v>0</v>
      </c>
      <c r="I39" s="9">
        <v>13</v>
      </c>
      <c r="J39" s="9">
        <v>0</v>
      </c>
      <c r="K39" s="9">
        <v>0</v>
      </c>
      <c r="L39" s="9">
        <v>35.57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48.57</v>
      </c>
    </row>
    <row r="40" spans="1:19" x14ac:dyDescent="0.25">
      <c r="A40" s="1"/>
      <c r="B40" s="1"/>
      <c r="C40" s="1"/>
      <c r="D40" s="1"/>
      <c r="E40" s="1" t="s">
        <v>40</v>
      </c>
      <c r="F40" s="1"/>
      <c r="G40" s="9">
        <v>0</v>
      </c>
      <c r="H40" s="9">
        <v>0</v>
      </c>
      <c r="I40" s="9">
        <v>0</v>
      </c>
      <c r="J40" s="9">
        <v>-164.85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-164.85</v>
      </c>
    </row>
    <row r="41" spans="1:19" x14ac:dyDescent="0.25">
      <c r="A41" s="1"/>
      <c r="B41" s="1"/>
      <c r="C41" s="1"/>
      <c r="D41" s="1"/>
      <c r="E41" s="1" t="s">
        <v>41</v>
      </c>
      <c r="F41" s="1"/>
      <c r="G41" s="9">
        <v>0</v>
      </c>
      <c r="H41" s="9">
        <v>0</v>
      </c>
      <c r="I41" s="9">
        <v>0</v>
      </c>
      <c r="J41" s="9">
        <v>196</v>
      </c>
      <c r="K41" s="9">
        <v>1192.3399999999999</v>
      </c>
      <c r="L41" s="9">
        <v>575.55999999999995</v>
      </c>
      <c r="M41" s="9">
        <v>210.97</v>
      </c>
      <c r="N41" s="9">
        <v>199.58</v>
      </c>
      <c r="O41" s="9">
        <v>0</v>
      </c>
      <c r="P41" s="9">
        <v>0</v>
      </c>
      <c r="Q41" s="9">
        <v>0</v>
      </c>
      <c r="R41" s="9">
        <v>0</v>
      </c>
      <c r="S41" s="9">
        <v>2374.4499999999998</v>
      </c>
    </row>
    <row r="42" spans="1:19" x14ac:dyDescent="0.25">
      <c r="A42" s="1"/>
      <c r="B42" s="1"/>
      <c r="C42" s="1"/>
      <c r="D42" s="1"/>
      <c r="E42" s="1" t="s">
        <v>42</v>
      </c>
      <c r="F42" s="1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19" x14ac:dyDescent="0.25">
      <c r="A43" s="1"/>
      <c r="B43" s="1"/>
      <c r="C43" s="1"/>
      <c r="D43" s="1"/>
      <c r="E43" s="1"/>
      <c r="F43" s="1" t="s">
        <v>224</v>
      </c>
      <c r="G43" s="9">
        <v>59.28</v>
      </c>
      <c r="H43" s="9">
        <v>0</v>
      </c>
      <c r="I43" s="9">
        <v>30.74</v>
      </c>
      <c r="J43" s="9">
        <v>21.6</v>
      </c>
      <c r="K43" s="9">
        <v>17.89</v>
      </c>
      <c r="L43" s="9">
        <v>18.420000000000002</v>
      </c>
      <c r="M43" s="9">
        <v>0</v>
      </c>
      <c r="N43" s="9">
        <v>46.1</v>
      </c>
      <c r="O43" s="9">
        <v>0</v>
      </c>
      <c r="P43" s="9">
        <v>0</v>
      </c>
      <c r="Q43" s="9">
        <v>0</v>
      </c>
      <c r="R43" s="9">
        <v>18.97</v>
      </c>
      <c r="S43" s="9">
        <v>213</v>
      </c>
    </row>
    <row r="44" spans="1:19" x14ac:dyDescent="0.25">
      <c r="A44" s="1"/>
      <c r="B44" s="1"/>
      <c r="C44" s="1"/>
      <c r="D44" s="1"/>
      <c r="E44" s="1"/>
      <c r="F44" s="1" t="s">
        <v>234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250</v>
      </c>
      <c r="M44" s="9">
        <v>750</v>
      </c>
      <c r="N44" s="9">
        <v>0</v>
      </c>
      <c r="O44" s="9">
        <v>0</v>
      </c>
      <c r="P44" s="9">
        <v>250</v>
      </c>
      <c r="Q44" s="9">
        <v>0</v>
      </c>
      <c r="R44" s="9">
        <v>0</v>
      </c>
      <c r="S44" s="9">
        <v>1250</v>
      </c>
    </row>
    <row r="45" spans="1:19" ht="15.75" thickBot="1" x14ac:dyDescent="0.3">
      <c r="A45" s="1"/>
      <c r="B45" s="1"/>
      <c r="C45" s="1"/>
      <c r="D45" s="1"/>
      <c r="E45" s="1"/>
      <c r="F45" s="1" t="s">
        <v>44</v>
      </c>
      <c r="G45" s="9">
        <v>50</v>
      </c>
      <c r="H45" s="9">
        <v>46.24</v>
      </c>
      <c r="I45" s="9">
        <v>410.69</v>
      </c>
      <c r="J45" s="9">
        <v>372.69</v>
      </c>
      <c r="K45" s="9">
        <v>0</v>
      </c>
      <c r="L45" s="9">
        <v>0</v>
      </c>
      <c r="M45" s="9">
        <v>0</v>
      </c>
      <c r="N45" s="9">
        <v>100</v>
      </c>
      <c r="O45" s="9">
        <v>25.16</v>
      </c>
      <c r="P45" s="9">
        <v>100</v>
      </c>
      <c r="Q45" s="9">
        <v>0</v>
      </c>
      <c r="R45" s="9">
        <v>79.150000000000006</v>
      </c>
      <c r="S45" s="9">
        <v>1183.93</v>
      </c>
    </row>
    <row r="46" spans="1:19" ht="15.75" thickBot="1" x14ac:dyDescent="0.3">
      <c r="A46" s="1"/>
      <c r="B46" s="1"/>
      <c r="C46" s="1"/>
      <c r="D46" s="1"/>
      <c r="E46" s="1" t="s">
        <v>45</v>
      </c>
      <c r="F46" s="1"/>
      <c r="G46" s="32">
        <v>109.28</v>
      </c>
      <c r="H46" s="32">
        <v>46.24</v>
      </c>
      <c r="I46" s="32">
        <v>441.43</v>
      </c>
      <c r="J46" s="32">
        <v>394.29</v>
      </c>
      <c r="K46" s="32">
        <v>17.89</v>
      </c>
      <c r="L46" s="32">
        <v>268.42</v>
      </c>
      <c r="M46" s="32">
        <v>750</v>
      </c>
      <c r="N46" s="32">
        <v>146.1</v>
      </c>
      <c r="O46" s="32">
        <v>25.16</v>
      </c>
      <c r="P46" s="32">
        <v>350</v>
      </c>
      <c r="Q46" s="32">
        <v>0</v>
      </c>
      <c r="R46" s="32">
        <v>98.12</v>
      </c>
      <c r="S46" s="32">
        <v>2646.93</v>
      </c>
    </row>
    <row r="47" spans="1:19" x14ac:dyDescent="0.25">
      <c r="A47" s="1"/>
      <c r="B47" s="1"/>
      <c r="C47" s="1"/>
      <c r="D47" s="1" t="s">
        <v>46</v>
      </c>
      <c r="E47" s="1"/>
      <c r="F47" s="1"/>
      <c r="G47" s="9">
        <v>387.18</v>
      </c>
      <c r="H47" s="9">
        <v>46.24</v>
      </c>
      <c r="I47" s="9">
        <v>462.43</v>
      </c>
      <c r="J47" s="9">
        <v>712.44</v>
      </c>
      <c r="K47" s="9">
        <v>1389.23</v>
      </c>
      <c r="L47" s="9">
        <v>879.55</v>
      </c>
      <c r="M47" s="9">
        <v>1160.97</v>
      </c>
      <c r="N47" s="9">
        <v>345.68</v>
      </c>
      <c r="O47" s="9">
        <v>465.67</v>
      </c>
      <c r="P47" s="9">
        <v>350</v>
      </c>
      <c r="Q47" s="9">
        <v>0</v>
      </c>
      <c r="R47" s="9">
        <v>733.04</v>
      </c>
      <c r="S47" s="9">
        <v>6932.43</v>
      </c>
    </row>
    <row r="48" spans="1:19" x14ac:dyDescent="0.25">
      <c r="A48" s="1"/>
      <c r="B48" s="1"/>
      <c r="C48" s="1"/>
      <c r="D48" s="1" t="s">
        <v>47</v>
      </c>
      <c r="E48" s="1"/>
      <c r="F48" s="1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19" x14ac:dyDescent="0.25">
      <c r="A49" s="1"/>
      <c r="B49" s="1"/>
      <c r="C49" s="1"/>
      <c r="D49" s="1"/>
      <c r="E49" s="1" t="s">
        <v>48</v>
      </c>
      <c r="F49" s="1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19" x14ac:dyDescent="0.25">
      <c r="A50" s="1"/>
      <c r="B50" s="1"/>
      <c r="C50" s="1"/>
      <c r="D50" s="1"/>
      <c r="E50" s="1"/>
      <c r="F50" s="1" t="s">
        <v>49</v>
      </c>
      <c r="G50" s="9">
        <v>0</v>
      </c>
      <c r="H50" s="9">
        <v>24</v>
      </c>
      <c r="I50" s="9">
        <v>36.5</v>
      </c>
      <c r="J50" s="9">
        <v>636.36</v>
      </c>
      <c r="K50" s="9">
        <v>0</v>
      </c>
      <c r="L50" s="9">
        <v>0</v>
      </c>
      <c r="M50" s="9">
        <v>566.34</v>
      </c>
      <c r="N50" s="9">
        <v>0</v>
      </c>
      <c r="O50" s="9">
        <v>0</v>
      </c>
      <c r="P50" s="9">
        <v>0</v>
      </c>
      <c r="Q50" s="9">
        <v>12.25</v>
      </c>
      <c r="R50" s="9">
        <v>47.83</v>
      </c>
      <c r="S50" s="9">
        <v>1323.28</v>
      </c>
    </row>
    <row r="51" spans="1:19" ht="15.75" thickBot="1" x14ac:dyDescent="0.3">
      <c r="A51" s="1"/>
      <c r="B51" s="1"/>
      <c r="C51" s="1"/>
      <c r="D51" s="1"/>
      <c r="E51" s="1"/>
      <c r="F51" s="1" t="s">
        <v>52</v>
      </c>
      <c r="G51" s="31">
        <v>0</v>
      </c>
      <c r="H51" s="31">
        <v>0</v>
      </c>
      <c r="I51" s="31">
        <v>36.74</v>
      </c>
      <c r="J51" s="31">
        <v>0</v>
      </c>
      <c r="K51" s="31">
        <v>415</v>
      </c>
      <c r="L51" s="31">
        <v>391.46</v>
      </c>
      <c r="M51" s="31">
        <v>0</v>
      </c>
      <c r="N51" s="31">
        <v>0</v>
      </c>
      <c r="O51" s="31">
        <v>0</v>
      </c>
      <c r="P51" s="31">
        <v>0</v>
      </c>
      <c r="Q51" s="31">
        <v>145</v>
      </c>
      <c r="R51" s="31">
        <v>29</v>
      </c>
      <c r="S51" s="31">
        <v>1017.2</v>
      </c>
    </row>
    <row r="52" spans="1:19" x14ac:dyDescent="0.25">
      <c r="A52" s="1"/>
      <c r="B52" s="1"/>
      <c r="C52" s="1"/>
      <c r="D52" s="1"/>
      <c r="E52" s="1" t="s">
        <v>53</v>
      </c>
      <c r="F52" s="1"/>
      <c r="G52" s="9">
        <v>0</v>
      </c>
      <c r="H52" s="9">
        <v>24</v>
      </c>
      <c r="I52" s="9">
        <v>73.239999999999995</v>
      </c>
      <c r="J52" s="9">
        <v>636.36</v>
      </c>
      <c r="K52" s="9">
        <v>415</v>
      </c>
      <c r="L52" s="9">
        <v>391.46</v>
      </c>
      <c r="M52" s="9">
        <v>566.34</v>
      </c>
      <c r="N52" s="9">
        <v>0</v>
      </c>
      <c r="O52" s="9">
        <v>0</v>
      </c>
      <c r="P52" s="9">
        <v>0</v>
      </c>
      <c r="Q52" s="9">
        <v>157.25</v>
      </c>
      <c r="R52" s="9">
        <v>76.83</v>
      </c>
      <c r="S52" s="9">
        <v>2340.48</v>
      </c>
    </row>
    <row r="53" spans="1:19" x14ac:dyDescent="0.25">
      <c r="A53" s="1"/>
      <c r="B53" s="1"/>
      <c r="C53" s="1"/>
      <c r="D53" s="1"/>
      <c r="E53" s="1" t="s">
        <v>54</v>
      </c>
      <c r="F53" s="1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19" x14ac:dyDescent="0.25">
      <c r="A54" s="1"/>
      <c r="B54" s="1"/>
      <c r="C54" s="1"/>
      <c r="D54" s="1"/>
      <c r="E54" s="1"/>
      <c r="F54" s="1" t="s">
        <v>55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30.18</v>
      </c>
      <c r="S54" s="9">
        <v>30.18</v>
      </c>
    </row>
    <row r="55" spans="1:19" x14ac:dyDescent="0.25">
      <c r="A55" s="1"/>
      <c r="B55" s="1"/>
      <c r="C55" s="1"/>
      <c r="D55" s="1"/>
      <c r="E55" s="1"/>
      <c r="F55" s="1" t="s">
        <v>56</v>
      </c>
      <c r="G55" s="9">
        <v>322.5</v>
      </c>
      <c r="H55" s="9">
        <v>262.5</v>
      </c>
      <c r="I55" s="9">
        <v>112.5</v>
      </c>
      <c r="J55" s="9">
        <v>273.75</v>
      </c>
      <c r="K55" s="9">
        <v>360</v>
      </c>
      <c r="L55" s="9">
        <v>315</v>
      </c>
      <c r="M55" s="9">
        <v>412.5</v>
      </c>
      <c r="N55" s="9">
        <v>495</v>
      </c>
      <c r="O55" s="9">
        <v>360</v>
      </c>
      <c r="P55" s="9">
        <v>371.25</v>
      </c>
      <c r="Q55" s="9">
        <v>540.47</v>
      </c>
      <c r="R55" s="9">
        <v>746.25</v>
      </c>
      <c r="S55" s="9">
        <v>4571.72</v>
      </c>
    </row>
    <row r="56" spans="1:19" x14ac:dyDescent="0.25">
      <c r="A56" s="1"/>
      <c r="B56" s="1"/>
      <c r="C56" s="1"/>
      <c r="D56" s="1"/>
      <c r="E56" s="1"/>
      <c r="F56" s="1" t="s">
        <v>57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205</v>
      </c>
      <c r="R56" s="9">
        <v>52.45</v>
      </c>
      <c r="S56" s="9">
        <v>257.45</v>
      </c>
    </row>
    <row r="57" spans="1:19" x14ac:dyDescent="0.25">
      <c r="A57" s="1"/>
      <c r="B57" s="1"/>
      <c r="C57" s="1"/>
      <c r="D57" s="1"/>
      <c r="E57" s="1"/>
      <c r="F57" s="1" t="s">
        <v>58</v>
      </c>
      <c r="G57" s="9">
        <v>0</v>
      </c>
      <c r="H57" s="9">
        <v>200</v>
      </c>
      <c r="I57" s="9">
        <v>70</v>
      </c>
      <c r="J57" s="9">
        <v>0</v>
      </c>
      <c r="K57" s="9">
        <v>0</v>
      </c>
      <c r="L57" s="9">
        <v>35.56</v>
      </c>
      <c r="M57" s="9">
        <v>0</v>
      </c>
      <c r="N57" s="9">
        <v>0</v>
      </c>
      <c r="O57" s="9">
        <v>0</v>
      </c>
      <c r="P57" s="9">
        <v>22.96</v>
      </c>
      <c r="Q57" s="9">
        <v>2.16</v>
      </c>
      <c r="R57" s="9">
        <v>53.86</v>
      </c>
      <c r="S57" s="9">
        <v>384.54</v>
      </c>
    </row>
    <row r="58" spans="1:19" x14ac:dyDescent="0.25">
      <c r="A58" s="1"/>
      <c r="B58" s="1"/>
      <c r="C58" s="1"/>
      <c r="D58" s="1"/>
      <c r="E58" s="1"/>
      <c r="F58" s="1" t="s">
        <v>299</v>
      </c>
      <c r="G58" s="9">
        <v>0</v>
      </c>
      <c r="H58" s="9">
        <v>0</v>
      </c>
      <c r="I58" s="9">
        <v>116.25</v>
      </c>
      <c r="J58" s="9">
        <v>438.75</v>
      </c>
      <c r="K58" s="9">
        <v>277.5</v>
      </c>
      <c r="L58" s="9">
        <v>303.75</v>
      </c>
      <c r="M58" s="9">
        <v>262.5</v>
      </c>
      <c r="N58" s="9">
        <v>412.5</v>
      </c>
      <c r="O58" s="9">
        <v>408.75</v>
      </c>
      <c r="P58" s="9">
        <v>300</v>
      </c>
      <c r="Q58" s="9">
        <v>386</v>
      </c>
      <c r="R58" s="9">
        <v>990.09</v>
      </c>
      <c r="S58" s="9">
        <v>3896.09</v>
      </c>
    </row>
    <row r="59" spans="1:19" x14ac:dyDescent="0.25">
      <c r="A59" s="1"/>
      <c r="B59" s="1"/>
      <c r="C59" s="1"/>
      <c r="D59" s="1"/>
      <c r="E59" s="1"/>
      <c r="F59" s="1" t="s">
        <v>50</v>
      </c>
      <c r="G59" s="9">
        <v>0</v>
      </c>
      <c r="H59" s="9">
        <v>407.8</v>
      </c>
      <c r="I59" s="9">
        <v>196.96</v>
      </c>
      <c r="J59" s="9">
        <v>0</v>
      </c>
      <c r="K59" s="9">
        <v>540.48</v>
      </c>
      <c r="L59" s="9">
        <v>0</v>
      </c>
      <c r="M59" s="9">
        <v>313.89</v>
      </c>
      <c r="N59" s="9">
        <v>201.17</v>
      </c>
      <c r="O59" s="9">
        <v>12.46</v>
      </c>
      <c r="P59" s="9">
        <v>0</v>
      </c>
      <c r="Q59" s="9">
        <v>407.77</v>
      </c>
      <c r="R59" s="9">
        <v>568.79</v>
      </c>
      <c r="S59" s="9">
        <v>2649.32</v>
      </c>
    </row>
    <row r="60" spans="1:19" x14ac:dyDescent="0.25">
      <c r="A60" s="1"/>
      <c r="B60" s="1"/>
      <c r="C60" s="1"/>
      <c r="D60" s="1"/>
      <c r="E60" s="1"/>
      <c r="F60" s="1" t="s">
        <v>59</v>
      </c>
      <c r="G60" s="9">
        <v>0</v>
      </c>
      <c r="H60" s="9">
        <v>395.88</v>
      </c>
      <c r="I60" s="9">
        <v>44.88</v>
      </c>
      <c r="J60" s="9">
        <v>94.57</v>
      </c>
      <c r="K60" s="9">
        <v>614.19000000000005</v>
      </c>
      <c r="L60" s="9">
        <v>13.91</v>
      </c>
      <c r="M60" s="9">
        <v>7.12</v>
      </c>
      <c r="N60" s="9">
        <v>143.66999999999999</v>
      </c>
      <c r="O60" s="9">
        <v>66.650000000000006</v>
      </c>
      <c r="P60" s="9">
        <v>77.010000000000005</v>
      </c>
      <c r="Q60" s="9">
        <v>97.19</v>
      </c>
      <c r="R60" s="9">
        <v>73.260000000000005</v>
      </c>
      <c r="S60" s="9">
        <v>1628.33</v>
      </c>
    </row>
    <row r="61" spans="1:19" x14ac:dyDescent="0.25">
      <c r="A61" s="1"/>
      <c r="B61" s="1"/>
      <c r="C61" s="1"/>
      <c r="D61" s="1"/>
      <c r="E61" s="1"/>
      <c r="F61" s="1" t="s">
        <v>60</v>
      </c>
      <c r="G61" s="9">
        <v>0</v>
      </c>
      <c r="H61" s="9">
        <v>0</v>
      </c>
      <c r="I61" s="9">
        <v>536</v>
      </c>
      <c r="J61" s="9">
        <v>53</v>
      </c>
      <c r="K61" s="9">
        <v>39.85</v>
      </c>
      <c r="L61" s="9">
        <v>39.85</v>
      </c>
      <c r="M61" s="9">
        <v>23.91</v>
      </c>
      <c r="N61" s="9">
        <v>400</v>
      </c>
      <c r="O61" s="9">
        <v>0</v>
      </c>
      <c r="P61" s="9">
        <v>0</v>
      </c>
      <c r="Q61" s="9">
        <v>0</v>
      </c>
      <c r="R61" s="9">
        <v>280</v>
      </c>
      <c r="S61" s="9">
        <v>1372.61</v>
      </c>
    </row>
    <row r="62" spans="1:19" ht="15.75" thickBot="1" x14ac:dyDescent="0.3">
      <c r="A62" s="1"/>
      <c r="B62" s="1"/>
      <c r="C62" s="1"/>
      <c r="D62" s="1"/>
      <c r="E62" s="1"/>
      <c r="F62" s="1" t="s">
        <v>42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37.82</v>
      </c>
      <c r="O62" s="31">
        <v>30</v>
      </c>
      <c r="P62" s="31">
        <v>0</v>
      </c>
      <c r="Q62" s="31">
        <v>0</v>
      </c>
      <c r="R62" s="31">
        <v>32.83</v>
      </c>
      <c r="S62" s="31">
        <v>100.65</v>
      </c>
    </row>
    <row r="63" spans="1:19" x14ac:dyDescent="0.25">
      <c r="A63" s="1"/>
      <c r="B63" s="1"/>
      <c r="C63" s="1"/>
      <c r="D63" s="1"/>
      <c r="E63" s="1" t="s">
        <v>61</v>
      </c>
      <c r="F63" s="1"/>
      <c r="G63" s="9">
        <v>322.5</v>
      </c>
      <c r="H63" s="9">
        <v>1266.18</v>
      </c>
      <c r="I63" s="9">
        <v>1076.5899999999999</v>
      </c>
      <c r="J63" s="9">
        <v>860.07</v>
      </c>
      <c r="K63" s="9">
        <v>1832.02</v>
      </c>
      <c r="L63" s="9">
        <v>708.07</v>
      </c>
      <c r="M63" s="9">
        <v>1019.92</v>
      </c>
      <c r="N63" s="9">
        <v>1690.16</v>
      </c>
      <c r="O63" s="9">
        <v>877.86</v>
      </c>
      <c r="P63" s="9">
        <v>771.22</v>
      </c>
      <c r="Q63" s="9">
        <v>1638.59</v>
      </c>
      <c r="R63" s="9">
        <v>2827.71</v>
      </c>
      <c r="S63" s="9">
        <v>14890.89</v>
      </c>
    </row>
    <row r="64" spans="1:19" x14ac:dyDescent="0.25">
      <c r="A64" s="1"/>
      <c r="B64" s="1"/>
      <c r="C64" s="1"/>
      <c r="D64" s="1"/>
      <c r="E64" s="1" t="s">
        <v>62</v>
      </c>
      <c r="F64" s="1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</row>
    <row r="65" spans="1:19" x14ac:dyDescent="0.25">
      <c r="A65" s="1"/>
      <c r="B65" s="1"/>
      <c r="C65" s="1"/>
      <c r="D65" s="1"/>
      <c r="E65" s="1"/>
      <c r="F65" s="1" t="s">
        <v>300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100</v>
      </c>
      <c r="S65" s="9">
        <v>100</v>
      </c>
    </row>
    <row r="66" spans="1:19" x14ac:dyDescent="0.25">
      <c r="A66" s="1"/>
      <c r="B66" s="1"/>
      <c r="C66" s="1"/>
      <c r="D66" s="1"/>
      <c r="E66" s="1"/>
      <c r="F66" s="1" t="s">
        <v>63</v>
      </c>
      <c r="G66" s="9">
        <v>-100</v>
      </c>
      <c r="H66" s="9">
        <v>0</v>
      </c>
      <c r="I66" s="9">
        <v>0</v>
      </c>
      <c r="J66" s="9">
        <v>0</v>
      </c>
      <c r="K66" s="9">
        <v>0</v>
      </c>
      <c r="L66" s="9">
        <v>-50</v>
      </c>
      <c r="M66" s="9">
        <v>2642.9</v>
      </c>
      <c r="N66" s="9">
        <v>0</v>
      </c>
      <c r="O66" s="9">
        <v>0</v>
      </c>
      <c r="P66" s="9">
        <v>0</v>
      </c>
      <c r="Q66" s="9">
        <v>0</v>
      </c>
      <c r="R66" s="9">
        <v>1059</v>
      </c>
      <c r="S66" s="9">
        <v>3551.9</v>
      </c>
    </row>
    <row r="67" spans="1:19" x14ac:dyDescent="0.25">
      <c r="A67" s="1"/>
      <c r="B67" s="1"/>
      <c r="C67" s="1"/>
      <c r="D67" s="1"/>
      <c r="E67" s="1"/>
      <c r="F67" s="1" t="s">
        <v>301</v>
      </c>
      <c r="G67" s="9">
        <v>0</v>
      </c>
      <c r="H67" s="9">
        <v>0</v>
      </c>
      <c r="I67" s="9">
        <v>19.03</v>
      </c>
      <c r="J67" s="9">
        <v>0</v>
      </c>
      <c r="K67" s="9">
        <v>-85</v>
      </c>
      <c r="L67" s="9">
        <v>0</v>
      </c>
      <c r="M67" s="9">
        <v>0</v>
      </c>
      <c r="N67" s="9">
        <v>-46.97</v>
      </c>
      <c r="O67" s="9">
        <v>153.24</v>
      </c>
      <c r="P67" s="9">
        <v>0</v>
      </c>
      <c r="Q67" s="9">
        <v>0</v>
      </c>
      <c r="R67" s="9">
        <v>-100</v>
      </c>
      <c r="S67" s="9">
        <v>-59.7</v>
      </c>
    </row>
    <row r="68" spans="1:19" ht="15.75" thickBot="1" x14ac:dyDescent="0.3">
      <c r="A68" s="1"/>
      <c r="B68" s="1"/>
      <c r="C68" s="1"/>
      <c r="D68" s="1"/>
      <c r="E68" s="1"/>
      <c r="F68" s="1" t="s">
        <v>52</v>
      </c>
      <c r="G68" s="9">
        <v>0</v>
      </c>
      <c r="H68" s="9">
        <v>51.98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-100</v>
      </c>
      <c r="Q68" s="9">
        <v>0</v>
      </c>
      <c r="R68" s="9">
        <v>0</v>
      </c>
      <c r="S68" s="9">
        <v>-48.02</v>
      </c>
    </row>
    <row r="69" spans="1:19" ht="15.75" thickBot="1" x14ac:dyDescent="0.3">
      <c r="A69" s="1"/>
      <c r="B69" s="1"/>
      <c r="C69" s="1"/>
      <c r="D69" s="1"/>
      <c r="E69" s="1" t="s">
        <v>65</v>
      </c>
      <c r="F69" s="1"/>
      <c r="G69" s="32">
        <v>-100</v>
      </c>
      <c r="H69" s="32">
        <v>51.98</v>
      </c>
      <c r="I69" s="32">
        <v>19.03</v>
      </c>
      <c r="J69" s="32">
        <v>0</v>
      </c>
      <c r="K69" s="32">
        <v>-85</v>
      </c>
      <c r="L69" s="32">
        <v>-50</v>
      </c>
      <c r="M69" s="32">
        <v>2642.9</v>
      </c>
      <c r="N69" s="32">
        <v>-46.97</v>
      </c>
      <c r="O69" s="32">
        <v>153.24</v>
      </c>
      <c r="P69" s="32">
        <v>-100</v>
      </c>
      <c r="Q69" s="32">
        <v>0</v>
      </c>
      <c r="R69" s="32">
        <v>1059</v>
      </c>
      <c r="S69" s="32">
        <v>3544.18</v>
      </c>
    </row>
    <row r="70" spans="1:19" x14ac:dyDescent="0.25">
      <c r="A70" s="1"/>
      <c r="B70" s="1"/>
      <c r="C70" s="1"/>
      <c r="D70" s="1" t="s">
        <v>66</v>
      </c>
      <c r="E70" s="1"/>
      <c r="F70" s="1"/>
      <c r="G70" s="9">
        <v>222.5</v>
      </c>
      <c r="H70" s="9">
        <v>1342.16</v>
      </c>
      <c r="I70" s="9">
        <v>1168.8599999999999</v>
      </c>
      <c r="J70" s="9">
        <v>1496.43</v>
      </c>
      <c r="K70" s="9">
        <v>2162.02</v>
      </c>
      <c r="L70" s="9">
        <v>1049.53</v>
      </c>
      <c r="M70" s="9">
        <v>4229.16</v>
      </c>
      <c r="N70" s="9">
        <v>1643.19</v>
      </c>
      <c r="O70" s="9">
        <v>1031.0999999999999</v>
      </c>
      <c r="P70" s="9">
        <v>671.22</v>
      </c>
      <c r="Q70" s="9">
        <v>1795.84</v>
      </c>
      <c r="R70" s="9">
        <v>3963.54</v>
      </c>
      <c r="S70" s="9">
        <v>20775.55</v>
      </c>
    </row>
    <row r="71" spans="1:19" x14ac:dyDescent="0.25">
      <c r="A71" s="1"/>
      <c r="B71" s="1"/>
      <c r="C71" s="1"/>
      <c r="D71" s="1" t="s">
        <v>67</v>
      </c>
      <c r="E71" s="1"/>
      <c r="F71" s="1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</row>
    <row r="72" spans="1:19" x14ac:dyDescent="0.25">
      <c r="A72" s="1"/>
      <c r="B72" s="1"/>
      <c r="C72" s="1"/>
      <c r="D72" s="1"/>
      <c r="E72" s="1" t="s">
        <v>68</v>
      </c>
      <c r="F72" s="1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</row>
    <row r="73" spans="1:19" x14ac:dyDescent="0.25">
      <c r="A73" s="1"/>
      <c r="B73" s="1"/>
      <c r="C73" s="1"/>
      <c r="D73" s="1"/>
      <c r="E73" s="1"/>
      <c r="F73" s="1" t="s">
        <v>69</v>
      </c>
      <c r="G73" s="9">
        <v>83.08</v>
      </c>
      <c r="H73" s="9">
        <v>83.08</v>
      </c>
      <c r="I73" s="9">
        <v>83.08</v>
      </c>
      <c r="J73" s="9">
        <v>83.08</v>
      </c>
      <c r="K73" s="9">
        <v>83.08</v>
      </c>
      <c r="L73" s="9">
        <v>83.08</v>
      </c>
      <c r="M73" s="9">
        <v>83.08</v>
      </c>
      <c r="N73" s="9">
        <v>83.08</v>
      </c>
      <c r="O73" s="9">
        <v>83.08</v>
      </c>
      <c r="P73" s="9">
        <v>83.08</v>
      </c>
      <c r="Q73" s="9">
        <v>83.08</v>
      </c>
      <c r="R73" s="9">
        <v>83.08</v>
      </c>
      <c r="S73" s="9">
        <v>996.96</v>
      </c>
    </row>
    <row r="74" spans="1:19" x14ac:dyDescent="0.25">
      <c r="A74" s="1"/>
      <c r="B74" s="1"/>
      <c r="C74" s="1"/>
      <c r="D74" s="1"/>
      <c r="E74" s="1"/>
      <c r="F74" s="1" t="s">
        <v>70</v>
      </c>
      <c r="G74" s="9">
        <v>2083.34</v>
      </c>
      <c r="H74" s="9">
        <v>2083.34</v>
      </c>
      <c r="I74" s="9">
        <v>2083.34</v>
      </c>
      <c r="J74" s="9">
        <v>2083.34</v>
      </c>
      <c r="K74" s="9">
        <v>2083.34</v>
      </c>
      <c r="L74" s="9">
        <v>2083.34</v>
      </c>
      <c r="M74" s="9">
        <v>2083.34</v>
      </c>
      <c r="N74" s="9">
        <v>2083.34</v>
      </c>
      <c r="O74" s="9">
        <v>2083.34</v>
      </c>
      <c r="P74" s="9">
        <v>2083.34</v>
      </c>
      <c r="Q74" s="9">
        <v>2083.34</v>
      </c>
      <c r="R74" s="9">
        <v>2083.34</v>
      </c>
      <c r="S74" s="9">
        <v>25000.080000000002</v>
      </c>
    </row>
    <row r="75" spans="1:19" x14ac:dyDescent="0.25">
      <c r="A75" s="1"/>
      <c r="B75" s="1"/>
      <c r="C75" s="1"/>
      <c r="D75" s="1"/>
      <c r="E75" s="1"/>
      <c r="F75" s="1" t="s">
        <v>71</v>
      </c>
      <c r="G75" s="9">
        <v>706.4</v>
      </c>
      <c r="H75" s="9">
        <v>706.4</v>
      </c>
      <c r="I75" s="9">
        <v>706.4</v>
      </c>
      <c r="J75" s="9">
        <v>706.4</v>
      </c>
      <c r="K75" s="9">
        <v>706.4</v>
      </c>
      <c r="L75" s="9">
        <v>706.4</v>
      </c>
      <c r="M75" s="9">
        <v>706.4</v>
      </c>
      <c r="N75" s="9">
        <v>706.4</v>
      </c>
      <c r="O75" s="9">
        <v>706.4</v>
      </c>
      <c r="P75" s="9">
        <v>706.4</v>
      </c>
      <c r="Q75" s="9">
        <v>706.4</v>
      </c>
      <c r="R75" s="9">
        <v>706.4</v>
      </c>
      <c r="S75" s="9">
        <v>8476.7999999999993</v>
      </c>
    </row>
    <row r="76" spans="1:19" x14ac:dyDescent="0.25">
      <c r="A76" s="1"/>
      <c r="B76" s="1"/>
      <c r="C76" s="1"/>
      <c r="D76" s="1"/>
      <c r="E76" s="1"/>
      <c r="F76" s="1" t="s">
        <v>72</v>
      </c>
      <c r="G76" s="9">
        <v>2698.35</v>
      </c>
      <c r="H76" s="9">
        <v>2597.96</v>
      </c>
      <c r="I76" s="9">
        <v>175.72</v>
      </c>
      <c r="J76" s="9">
        <v>878.27</v>
      </c>
      <c r="K76" s="9">
        <v>1451.9</v>
      </c>
      <c r="L76" s="9">
        <v>2763.89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184.07</v>
      </c>
      <c r="S76" s="9">
        <v>10750.16</v>
      </c>
    </row>
    <row r="77" spans="1:19" ht="15.75" thickBot="1" x14ac:dyDescent="0.3">
      <c r="A77" s="1"/>
      <c r="B77" s="1"/>
      <c r="C77" s="1"/>
      <c r="D77" s="1"/>
      <c r="E77" s="1"/>
      <c r="F77" s="1" t="s">
        <v>73</v>
      </c>
      <c r="G77" s="31">
        <v>5673.08</v>
      </c>
      <c r="H77" s="31">
        <v>5673.08</v>
      </c>
      <c r="I77" s="31">
        <v>5673.08</v>
      </c>
      <c r="J77" s="31">
        <v>5673.08</v>
      </c>
      <c r="K77" s="31">
        <v>5673.08</v>
      </c>
      <c r="L77" s="31">
        <v>5673.08</v>
      </c>
      <c r="M77" s="31">
        <v>5673.08</v>
      </c>
      <c r="N77" s="31">
        <v>5673.08</v>
      </c>
      <c r="O77" s="31">
        <v>5673.08</v>
      </c>
      <c r="P77" s="31">
        <v>5673.08</v>
      </c>
      <c r="Q77" s="31">
        <v>5673.08</v>
      </c>
      <c r="R77" s="31">
        <v>5673.08</v>
      </c>
      <c r="S77" s="31">
        <v>68076.960000000006</v>
      </c>
    </row>
    <row r="78" spans="1:19" x14ac:dyDescent="0.25">
      <c r="A78" s="1"/>
      <c r="B78" s="1"/>
      <c r="C78" s="1"/>
      <c r="D78" s="1"/>
      <c r="E78" s="1" t="s">
        <v>74</v>
      </c>
      <c r="F78" s="1"/>
      <c r="G78" s="9">
        <v>11244.25</v>
      </c>
      <c r="H78" s="9">
        <v>11143.86</v>
      </c>
      <c r="I78" s="9">
        <v>8721.6200000000008</v>
      </c>
      <c r="J78" s="9">
        <v>9424.17</v>
      </c>
      <c r="K78" s="9">
        <v>9997.7999999999993</v>
      </c>
      <c r="L78" s="9">
        <v>11309.79</v>
      </c>
      <c r="M78" s="9">
        <v>8545.9</v>
      </c>
      <c r="N78" s="9">
        <v>8545.9</v>
      </c>
      <c r="O78" s="9">
        <v>8545.9</v>
      </c>
      <c r="P78" s="9">
        <v>8545.9</v>
      </c>
      <c r="Q78" s="9">
        <v>8545.9</v>
      </c>
      <c r="R78" s="9">
        <v>8729.9699999999993</v>
      </c>
      <c r="S78" s="9">
        <v>113300.96</v>
      </c>
    </row>
    <row r="79" spans="1:19" x14ac:dyDescent="0.25">
      <c r="A79" s="1"/>
      <c r="B79" s="1"/>
      <c r="C79" s="1"/>
      <c r="D79" s="1"/>
      <c r="E79" s="1" t="s">
        <v>75</v>
      </c>
      <c r="F79" s="1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19" x14ac:dyDescent="0.25">
      <c r="A80" s="1"/>
      <c r="B80" s="1"/>
      <c r="C80" s="1"/>
      <c r="D80" s="1"/>
      <c r="E80" s="1"/>
      <c r="F80" s="1" t="s">
        <v>76</v>
      </c>
      <c r="G80" s="9">
        <v>44.26</v>
      </c>
      <c r="H80" s="9">
        <v>44.26</v>
      </c>
      <c r="I80" s="9">
        <v>44.26</v>
      </c>
      <c r="J80" s="9">
        <v>44.26</v>
      </c>
      <c r="K80" s="9">
        <v>44.26</v>
      </c>
      <c r="L80" s="9">
        <v>44.26</v>
      </c>
      <c r="M80" s="9">
        <v>44.26</v>
      </c>
      <c r="N80" s="9">
        <v>44.26</v>
      </c>
      <c r="O80" s="9">
        <v>44.26</v>
      </c>
      <c r="P80" s="9">
        <v>44.26</v>
      </c>
      <c r="Q80" s="9">
        <v>44.26</v>
      </c>
      <c r="R80" s="9">
        <v>44.26</v>
      </c>
      <c r="S80" s="9">
        <v>531.12</v>
      </c>
    </row>
    <row r="81" spans="1:19" x14ac:dyDescent="0.25">
      <c r="A81" s="1"/>
      <c r="B81" s="1"/>
      <c r="C81" s="1"/>
      <c r="D81" s="1"/>
      <c r="E81" s="1"/>
      <c r="F81" s="1" t="s">
        <v>77</v>
      </c>
      <c r="G81" s="9">
        <v>1500</v>
      </c>
      <c r="H81" s="9">
        <v>1500</v>
      </c>
      <c r="I81" s="9">
        <v>1500</v>
      </c>
      <c r="J81" s="9">
        <v>1500</v>
      </c>
      <c r="K81" s="9">
        <v>1500</v>
      </c>
      <c r="L81" s="9">
        <v>1500</v>
      </c>
      <c r="M81" s="9">
        <v>1500</v>
      </c>
      <c r="N81" s="9">
        <v>1500</v>
      </c>
      <c r="O81" s="9">
        <v>1500</v>
      </c>
      <c r="P81" s="9">
        <v>1500</v>
      </c>
      <c r="Q81" s="9">
        <v>1500</v>
      </c>
      <c r="R81" s="9">
        <v>1500</v>
      </c>
      <c r="S81" s="9">
        <v>18000</v>
      </c>
    </row>
    <row r="82" spans="1:19" x14ac:dyDescent="0.25">
      <c r="A82" s="1"/>
      <c r="B82" s="1"/>
      <c r="C82" s="1"/>
      <c r="D82" s="1"/>
      <c r="E82" s="1"/>
      <c r="F82" s="1" t="s">
        <v>78</v>
      </c>
      <c r="G82" s="9">
        <v>905.88</v>
      </c>
      <c r="H82" s="9">
        <v>905.88</v>
      </c>
      <c r="I82" s="9">
        <v>905.88</v>
      </c>
      <c r="J82" s="9">
        <v>905.88</v>
      </c>
      <c r="K82" s="9">
        <v>905.88</v>
      </c>
      <c r="L82" s="9">
        <v>905.88</v>
      </c>
      <c r="M82" s="9">
        <v>899.63</v>
      </c>
      <c r="N82" s="9">
        <v>899.63</v>
      </c>
      <c r="O82" s="9">
        <v>899.63</v>
      </c>
      <c r="P82" s="9">
        <v>899.63</v>
      </c>
      <c r="Q82" s="9">
        <v>899.63</v>
      </c>
      <c r="R82" s="9">
        <v>899.63</v>
      </c>
      <c r="S82" s="9">
        <v>10833.06</v>
      </c>
    </row>
    <row r="83" spans="1:19" x14ac:dyDescent="0.25">
      <c r="A83" s="1"/>
      <c r="B83" s="1"/>
      <c r="C83" s="1"/>
      <c r="D83" s="1"/>
      <c r="E83" s="1"/>
      <c r="F83" s="1" t="s">
        <v>79</v>
      </c>
      <c r="G83" s="9">
        <v>2660.26</v>
      </c>
      <c r="H83" s="9">
        <v>2660.26</v>
      </c>
      <c r="I83" s="9">
        <v>2660.26</v>
      </c>
      <c r="J83" s="9">
        <v>2660.26</v>
      </c>
      <c r="K83" s="9">
        <v>2660.26</v>
      </c>
      <c r="L83" s="9">
        <v>2660.26</v>
      </c>
      <c r="M83" s="9">
        <v>2660.26</v>
      </c>
      <c r="N83" s="9">
        <v>2660.26</v>
      </c>
      <c r="O83" s="9">
        <v>2660.26</v>
      </c>
      <c r="P83" s="9">
        <v>2660.26</v>
      </c>
      <c r="Q83" s="9">
        <v>2660.26</v>
      </c>
      <c r="R83" s="9">
        <v>2660.26</v>
      </c>
      <c r="S83" s="9">
        <v>31923.119999999999</v>
      </c>
    </row>
    <row r="84" spans="1:19" x14ac:dyDescent="0.25">
      <c r="A84" s="1"/>
      <c r="B84" s="1"/>
      <c r="C84" s="1"/>
      <c r="D84" s="1"/>
      <c r="E84" s="1"/>
      <c r="F84" s="1" t="s">
        <v>71</v>
      </c>
      <c r="G84" s="9">
        <v>378.88</v>
      </c>
      <c r="H84" s="9">
        <v>378.88</v>
      </c>
      <c r="I84" s="9">
        <v>378.88</v>
      </c>
      <c r="J84" s="9">
        <v>378.88</v>
      </c>
      <c r="K84" s="9">
        <v>378.88</v>
      </c>
      <c r="L84" s="9">
        <v>378.88</v>
      </c>
      <c r="M84" s="9">
        <v>378.88</v>
      </c>
      <c r="N84" s="9">
        <v>378.88</v>
      </c>
      <c r="O84" s="9">
        <v>378.88</v>
      </c>
      <c r="P84" s="9">
        <v>378.88</v>
      </c>
      <c r="Q84" s="9">
        <v>378.88</v>
      </c>
      <c r="R84" s="9">
        <v>378.88</v>
      </c>
      <c r="S84" s="9">
        <v>4546.5600000000004</v>
      </c>
    </row>
    <row r="85" spans="1:19" ht="15.75" thickBot="1" x14ac:dyDescent="0.3">
      <c r="A85" s="1"/>
      <c r="B85" s="1"/>
      <c r="C85" s="1"/>
      <c r="D85" s="1"/>
      <c r="E85" s="1"/>
      <c r="F85" s="1" t="s">
        <v>72</v>
      </c>
      <c r="G85" s="9">
        <v>0</v>
      </c>
      <c r="H85" s="9">
        <v>197.06</v>
      </c>
      <c r="I85" s="9">
        <v>1943.27</v>
      </c>
      <c r="J85" s="9">
        <v>0</v>
      </c>
      <c r="K85" s="9">
        <v>0</v>
      </c>
      <c r="L85" s="9">
        <v>0</v>
      </c>
      <c r="M85" s="9">
        <v>0</v>
      </c>
      <c r="N85" s="9">
        <v>130</v>
      </c>
      <c r="O85" s="9">
        <v>0</v>
      </c>
      <c r="P85" s="9">
        <v>0</v>
      </c>
      <c r="Q85" s="9">
        <v>0</v>
      </c>
      <c r="R85" s="9">
        <v>789.67</v>
      </c>
      <c r="S85" s="9">
        <v>3060</v>
      </c>
    </row>
    <row r="86" spans="1:19" ht="15.75" thickBot="1" x14ac:dyDescent="0.3">
      <c r="A86" s="1"/>
      <c r="B86" s="1"/>
      <c r="C86" s="1"/>
      <c r="D86" s="1"/>
      <c r="E86" s="1" t="s">
        <v>80</v>
      </c>
      <c r="F86" s="1"/>
      <c r="G86" s="32">
        <v>5489.28</v>
      </c>
      <c r="H86" s="32">
        <v>5686.34</v>
      </c>
      <c r="I86" s="32">
        <v>7432.55</v>
      </c>
      <c r="J86" s="32">
        <v>5489.28</v>
      </c>
      <c r="K86" s="32">
        <v>5489.28</v>
      </c>
      <c r="L86" s="32">
        <v>5489.28</v>
      </c>
      <c r="M86" s="32">
        <v>5483.03</v>
      </c>
      <c r="N86" s="32">
        <v>5613.03</v>
      </c>
      <c r="O86" s="32">
        <v>5483.03</v>
      </c>
      <c r="P86" s="32">
        <v>5483.03</v>
      </c>
      <c r="Q86" s="32">
        <v>5483.03</v>
      </c>
      <c r="R86" s="32">
        <v>6272.7</v>
      </c>
      <c r="S86" s="32">
        <v>68893.86</v>
      </c>
    </row>
    <row r="87" spans="1:19" x14ac:dyDescent="0.25">
      <c r="A87" s="1"/>
      <c r="B87" s="1"/>
      <c r="C87" s="1"/>
      <c r="D87" s="1" t="s">
        <v>81</v>
      </c>
      <c r="E87" s="1"/>
      <c r="F87" s="1"/>
      <c r="G87" s="9">
        <v>16733.53</v>
      </c>
      <c r="H87" s="9">
        <v>16830.2</v>
      </c>
      <c r="I87" s="9">
        <v>16154.17</v>
      </c>
      <c r="J87" s="9">
        <v>14913.45</v>
      </c>
      <c r="K87" s="9">
        <v>15487.08</v>
      </c>
      <c r="L87" s="9">
        <v>16799.07</v>
      </c>
      <c r="M87" s="9">
        <v>14028.93</v>
      </c>
      <c r="N87" s="9">
        <v>14158.93</v>
      </c>
      <c r="O87" s="9">
        <v>14028.93</v>
      </c>
      <c r="P87" s="9">
        <v>14028.93</v>
      </c>
      <c r="Q87" s="9">
        <v>14028.93</v>
      </c>
      <c r="R87" s="9">
        <v>15002.67</v>
      </c>
      <c r="S87" s="9">
        <v>182194.82</v>
      </c>
    </row>
    <row r="88" spans="1:19" x14ac:dyDescent="0.25">
      <c r="A88" s="1"/>
      <c r="B88" s="1"/>
      <c r="C88" s="1"/>
      <c r="D88" s="1" t="s">
        <v>82</v>
      </c>
      <c r="E88" s="1"/>
      <c r="F88" s="1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</row>
    <row r="89" spans="1:19" x14ac:dyDescent="0.25">
      <c r="A89" s="1"/>
      <c r="B89" s="1"/>
      <c r="C89" s="1"/>
      <c r="D89" s="1"/>
      <c r="E89" s="1" t="s">
        <v>83</v>
      </c>
      <c r="F89" s="1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</row>
    <row r="90" spans="1:19" ht="15.75" thickBot="1" x14ac:dyDescent="0.3">
      <c r="A90" s="1"/>
      <c r="B90" s="1"/>
      <c r="C90" s="1"/>
      <c r="D90" s="1"/>
      <c r="E90" s="1"/>
      <c r="F90" s="1" t="s">
        <v>84</v>
      </c>
      <c r="G90" s="31">
        <v>100</v>
      </c>
      <c r="H90" s="31">
        <v>220</v>
      </c>
      <c r="I90" s="31">
        <v>680</v>
      </c>
      <c r="J90" s="31">
        <v>440</v>
      </c>
      <c r="K90" s="31">
        <v>920</v>
      </c>
      <c r="L90" s="31">
        <v>810</v>
      </c>
      <c r="M90" s="31">
        <v>700</v>
      </c>
      <c r="N90" s="31">
        <v>600</v>
      </c>
      <c r="O90" s="31">
        <v>680</v>
      </c>
      <c r="P90" s="31">
        <v>580</v>
      </c>
      <c r="Q90" s="31">
        <v>440</v>
      </c>
      <c r="R90" s="31">
        <v>500</v>
      </c>
      <c r="S90" s="31">
        <v>6670</v>
      </c>
    </row>
    <row r="91" spans="1:19" x14ac:dyDescent="0.25">
      <c r="A91" s="1"/>
      <c r="B91" s="1"/>
      <c r="C91" s="1"/>
      <c r="D91" s="1"/>
      <c r="E91" s="1" t="s">
        <v>85</v>
      </c>
      <c r="F91" s="1"/>
      <c r="G91" s="9">
        <v>100</v>
      </c>
      <c r="H91" s="9">
        <v>220</v>
      </c>
      <c r="I91" s="9">
        <v>680</v>
      </c>
      <c r="J91" s="9">
        <v>440</v>
      </c>
      <c r="K91" s="9">
        <v>920</v>
      </c>
      <c r="L91" s="9">
        <v>810</v>
      </c>
      <c r="M91" s="9">
        <v>700</v>
      </c>
      <c r="N91" s="9">
        <v>600</v>
      </c>
      <c r="O91" s="9">
        <v>680</v>
      </c>
      <c r="P91" s="9">
        <v>580</v>
      </c>
      <c r="Q91" s="9">
        <v>440</v>
      </c>
      <c r="R91" s="9">
        <v>500</v>
      </c>
      <c r="S91" s="9">
        <v>6670</v>
      </c>
    </row>
    <row r="92" spans="1:19" x14ac:dyDescent="0.25">
      <c r="A92" s="1"/>
      <c r="B92" s="1"/>
      <c r="C92" s="1"/>
      <c r="D92" s="1"/>
      <c r="E92" s="1" t="s">
        <v>86</v>
      </c>
      <c r="F92" s="1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 x14ac:dyDescent="0.25">
      <c r="A93" s="1"/>
      <c r="B93" s="1"/>
      <c r="C93" s="1"/>
      <c r="D93" s="1"/>
      <c r="E93" s="1"/>
      <c r="F93" s="1" t="s">
        <v>87</v>
      </c>
      <c r="G93" s="9">
        <v>374</v>
      </c>
      <c r="H93" s="9">
        <v>374</v>
      </c>
      <c r="I93" s="9">
        <v>374</v>
      </c>
      <c r="J93" s="9">
        <v>374</v>
      </c>
      <c r="K93" s="9">
        <v>374</v>
      </c>
      <c r="L93" s="9">
        <v>374</v>
      </c>
      <c r="M93" s="9">
        <v>374</v>
      </c>
      <c r="N93" s="9">
        <v>346.29</v>
      </c>
      <c r="O93" s="9">
        <v>337.07</v>
      </c>
      <c r="P93" s="9">
        <v>337.07</v>
      </c>
      <c r="Q93" s="9">
        <v>337.07</v>
      </c>
      <c r="R93" s="9">
        <v>337.07</v>
      </c>
      <c r="S93" s="9">
        <v>4312.57</v>
      </c>
    </row>
    <row r="94" spans="1:19" ht="15.75" thickBot="1" x14ac:dyDescent="0.3">
      <c r="A94" s="1"/>
      <c r="B94" s="1"/>
      <c r="C94" s="1"/>
      <c r="D94" s="1"/>
      <c r="E94" s="1"/>
      <c r="F94" s="1" t="s">
        <v>88</v>
      </c>
      <c r="G94" s="31">
        <v>3852.2</v>
      </c>
      <c r="H94" s="31">
        <v>3852.2</v>
      </c>
      <c r="I94" s="31">
        <v>3852.2</v>
      </c>
      <c r="J94" s="31">
        <v>3852.2</v>
      </c>
      <c r="K94" s="31">
        <v>3370.68</v>
      </c>
      <c r="L94" s="31">
        <v>3370.68</v>
      </c>
      <c r="M94" s="31">
        <v>3462.94</v>
      </c>
      <c r="N94" s="31">
        <v>3370.68</v>
      </c>
      <c r="O94" s="31">
        <v>3370.68</v>
      </c>
      <c r="P94" s="31">
        <v>3611.44</v>
      </c>
      <c r="Q94" s="31">
        <v>3370.68</v>
      </c>
      <c r="R94" s="31">
        <v>3592.88</v>
      </c>
      <c r="S94" s="31">
        <v>42929.46</v>
      </c>
    </row>
    <row r="95" spans="1:19" x14ac:dyDescent="0.25">
      <c r="A95" s="1"/>
      <c r="B95" s="1"/>
      <c r="C95" s="1"/>
      <c r="D95" s="1"/>
      <c r="E95" s="1" t="s">
        <v>89</v>
      </c>
      <c r="F95" s="1"/>
      <c r="G95" s="9">
        <v>4226.2</v>
      </c>
      <c r="H95" s="9">
        <v>4226.2</v>
      </c>
      <c r="I95" s="9">
        <v>4226.2</v>
      </c>
      <c r="J95" s="9">
        <v>4226.2</v>
      </c>
      <c r="K95" s="9">
        <v>3744.68</v>
      </c>
      <c r="L95" s="9">
        <v>3744.68</v>
      </c>
      <c r="M95" s="9">
        <v>3836.94</v>
      </c>
      <c r="N95" s="9">
        <v>3716.97</v>
      </c>
      <c r="O95" s="9">
        <v>3707.75</v>
      </c>
      <c r="P95" s="9">
        <v>3948.51</v>
      </c>
      <c r="Q95" s="9">
        <v>3707.75</v>
      </c>
      <c r="R95" s="9">
        <v>3929.95</v>
      </c>
      <c r="S95" s="9">
        <v>47242.03</v>
      </c>
    </row>
    <row r="96" spans="1:19" x14ac:dyDescent="0.25">
      <c r="A96" s="1"/>
      <c r="B96" s="1"/>
      <c r="C96" s="1"/>
      <c r="D96" s="1"/>
      <c r="E96" s="1" t="s">
        <v>90</v>
      </c>
      <c r="F96" s="1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</row>
    <row r="97" spans="1:19" ht="15.75" thickBot="1" x14ac:dyDescent="0.3">
      <c r="A97" s="1"/>
      <c r="B97" s="1"/>
      <c r="C97" s="1"/>
      <c r="D97" s="1"/>
      <c r="E97" s="1"/>
      <c r="F97" s="1" t="s">
        <v>91</v>
      </c>
      <c r="G97" s="31">
        <v>1171.3</v>
      </c>
      <c r="H97" s="31">
        <v>1261.4000000000001</v>
      </c>
      <c r="I97" s="31">
        <v>1261.4000000000001</v>
      </c>
      <c r="J97" s="31">
        <v>1261.4000000000001</v>
      </c>
      <c r="K97" s="31">
        <v>1261.4000000000001</v>
      </c>
      <c r="L97" s="31">
        <v>1261.4000000000001</v>
      </c>
      <c r="M97" s="31">
        <v>1261.4000000000001</v>
      </c>
      <c r="N97" s="31">
        <v>1081.2</v>
      </c>
      <c r="O97" s="31">
        <v>1081.2</v>
      </c>
      <c r="P97" s="31">
        <v>1261.4000000000001</v>
      </c>
      <c r="Q97" s="31">
        <v>1261.4000000000001</v>
      </c>
      <c r="R97" s="31">
        <v>1081.2</v>
      </c>
      <c r="S97" s="31">
        <v>14506.1</v>
      </c>
    </row>
    <row r="98" spans="1:19" x14ac:dyDescent="0.25">
      <c r="A98" s="1"/>
      <c r="B98" s="1"/>
      <c r="C98" s="1"/>
      <c r="D98" s="1"/>
      <c r="E98" s="1" t="s">
        <v>92</v>
      </c>
      <c r="F98" s="1"/>
      <c r="G98" s="9">
        <v>1171.3</v>
      </c>
      <c r="H98" s="9">
        <v>1261.4000000000001</v>
      </c>
      <c r="I98" s="9">
        <v>1261.4000000000001</v>
      </c>
      <c r="J98" s="9">
        <v>1261.4000000000001</v>
      </c>
      <c r="K98" s="9">
        <v>1261.4000000000001</v>
      </c>
      <c r="L98" s="9">
        <v>1261.4000000000001</v>
      </c>
      <c r="M98" s="9">
        <v>1261.4000000000001</v>
      </c>
      <c r="N98" s="9">
        <v>1081.2</v>
      </c>
      <c r="O98" s="9">
        <v>1081.2</v>
      </c>
      <c r="P98" s="9">
        <v>1261.4000000000001</v>
      </c>
      <c r="Q98" s="9">
        <v>1261.4000000000001</v>
      </c>
      <c r="R98" s="9">
        <v>1081.2</v>
      </c>
      <c r="S98" s="9">
        <v>14506.1</v>
      </c>
    </row>
    <row r="99" spans="1:19" x14ac:dyDescent="0.25">
      <c r="A99" s="1"/>
      <c r="B99" s="1"/>
      <c r="C99" s="1"/>
      <c r="D99" s="1"/>
      <c r="E99" s="1" t="s">
        <v>96</v>
      </c>
      <c r="F99" s="1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</row>
    <row r="100" spans="1:19" x14ac:dyDescent="0.25">
      <c r="A100" s="1"/>
      <c r="B100" s="1"/>
      <c r="C100" s="1"/>
      <c r="D100" s="1"/>
      <c r="E100" s="1"/>
      <c r="F100" s="1" t="s">
        <v>97</v>
      </c>
      <c r="G100" s="9">
        <v>400</v>
      </c>
      <c r="H100" s="9">
        <v>400</v>
      </c>
      <c r="I100" s="9">
        <v>400</v>
      </c>
      <c r="J100" s="9">
        <v>400</v>
      </c>
      <c r="K100" s="9">
        <v>400</v>
      </c>
      <c r="L100" s="9">
        <v>400</v>
      </c>
      <c r="M100" s="9">
        <v>400</v>
      </c>
      <c r="N100" s="9">
        <v>400</v>
      </c>
      <c r="O100" s="9">
        <v>400</v>
      </c>
      <c r="P100" s="9">
        <v>400</v>
      </c>
      <c r="Q100" s="9">
        <v>400</v>
      </c>
      <c r="R100" s="9">
        <v>400</v>
      </c>
      <c r="S100" s="9">
        <v>4800</v>
      </c>
    </row>
    <row r="101" spans="1:19" ht="15.75" thickBot="1" x14ac:dyDescent="0.3">
      <c r="A101" s="1"/>
      <c r="B101" s="1"/>
      <c r="C101" s="1"/>
      <c r="D101" s="1"/>
      <c r="E101" s="1"/>
      <c r="F101" s="1" t="s">
        <v>98</v>
      </c>
      <c r="G101" s="9">
        <v>4120</v>
      </c>
      <c r="H101" s="9">
        <v>4120</v>
      </c>
      <c r="I101" s="9">
        <v>4120</v>
      </c>
      <c r="J101" s="9">
        <v>4120</v>
      </c>
      <c r="K101" s="9">
        <v>4120</v>
      </c>
      <c r="L101" s="9">
        <v>4120</v>
      </c>
      <c r="M101" s="9">
        <v>4120</v>
      </c>
      <c r="N101" s="9">
        <v>4120</v>
      </c>
      <c r="O101" s="9">
        <v>4120</v>
      </c>
      <c r="P101" s="9">
        <v>4120</v>
      </c>
      <c r="Q101" s="9">
        <v>4120</v>
      </c>
      <c r="R101" s="9">
        <v>4120</v>
      </c>
      <c r="S101" s="9">
        <v>49440</v>
      </c>
    </row>
    <row r="102" spans="1:19" ht="15.75" thickBot="1" x14ac:dyDescent="0.3">
      <c r="A102" s="1"/>
      <c r="B102" s="1"/>
      <c r="C102" s="1"/>
      <c r="D102" s="1"/>
      <c r="E102" s="1" t="s">
        <v>99</v>
      </c>
      <c r="F102" s="1"/>
      <c r="G102" s="32">
        <v>4520</v>
      </c>
      <c r="H102" s="32">
        <v>4520</v>
      </c>
      <c r="I102" s="32">
        <v>4520</v>
      </c>
      <c r="J102" s="32">
        <v>4520</v>
      </c>
      <c r="K102" s="32">
        <v>4520</v>
      </c>
      <c r="L102" s="32">
        <v>4520</v>
      </c>
      <c r="M102" s="32">
        <v>4520</v>
      </c>
      <c r="N102" s="32">
        <v>4520</v>
      </c>
      <c r="O102" s="32">
        <v>4520</v>
      </c>
      <c r="P102" s="32">
        <v>4520</v>
      </c>
      <c r="Q102" s="32">
        <v>4520</v>
      </c>
      <c r="R102" s="32">
        <v>4520</v>
      </c>
      <c r="S102" s="32">
        <v>54240</v>
      </c>
    </row>
    <row r="103" spans="1:19" x14ac:dyDescent="0.25">
      <c r="A103" s="1"/>
      <c r="B103" s="1"/>
      <c r="C103" s="1"/>
      <c r="D103" s="1" t="s">
        <v>100</v>
      </c>
      <c r="E103" s="1"/>
      <c r="F103" s="1"/>
      <c r="G103" s="9">
        <v>10017.5</v>
      </c>
      <c r="H103" s="9">
        <v>10227.6</v>
      </c>
      <c r="I103" s="9">
        <v>10687.6</v>
      </c>
      <c r="J103" s="9">
        <v>10447.6</v>
      </c>
      <c r="K103" s="9">
        <v>10446.08</v>
      </c>
      <c r="L103" s="9">
        <v>10336.08</v>
      </c>
      <c r="M103" s="9">
        <v>10318.34</v>
      </c>
      <c r="N103" s="9">
        <v>9918.17</v>
      </c>
      <c r="O103" s="9">
        <v>9988.9500000000007</v>
      </c>
      <c r="P103" s="9">
        <v>10309.91</v>
      </c>
      <c r="Q103" s="9">
        <v>9929.15</v>
      </c>
      <c r="R103" s="9">
        <v>10031.15</v>
      </c>
      <c r="S103" s="9">
        <v>122658.13</v>
      </c>
    </row>
    <row r="104" spans="1:19" x14ac:dyDescent="0.25">
      <c r="A104" s="1"/>
      <c r="B104" s="1"/>
      <c r="C104" s="1"/>
      <c r="D104" s="1" t="s">
        <v>101</v>
      </c>
      <c r="E104" s="1"/>
      <c r="F104" s="1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1:19" x14ac:dyDescent="0.25">
      <c r="A105" s="1"/>
      <c r="B105" s="1"/>
      <c r="C105" s="1"/>
      <c r="D105" s="1"/>
      <c r="E105" s="1" t="s">
        <v>229</v>
      </c>
      <c r="F105" s="1"/>
      <c r="G105" s="9">
        <v>24.5</v>
      </c>
      <c r="H105" s="9">
        <v>26.25</v>
      </c>
      <c r="I105" s="9">
        <v>28</v>
      </c>
      <c r="J105" s="9">
        <v>40.25</v>
      </c>
      <c r="K105" s="9">
        <v>38.5</v>
      </c>
      <c r="L105" s="9">
        <v>35</v>
      </c>
      <c r="M105" s="9">
        <v>33.25</v>
      </c>
      <c r="N105" s="9">
        <v>17.5</v>
      </c>
      <c r="O105" s="9">
        <v>38.5</v>
      </c>
      <c r="P105" s="9">
        <v>36.75</v>
      </c>
      <c r="Q105" s="9">
        <v>40.25</v>
      </c>
      <c r="R105" s="9">
        <v>40.25</v>
      </c>
      <c r="S105" s="9">
        <v>399</v>
      </c>
    </row>
    <row r="106" spans="1:19" x14ac:dyDescent="0.25">
      <c r="A106" s="1"/>
      <c r="B106" s="1"/>
      <c r="C106" s="1"/>
      <c r="D106" s="1"/>
      <c r="E106" s="1" t="s">
        <v>102</v>
      </c>
      <c r="F106" s="1"/>
      <c r="G106" s="9">
        <v>644.12</v>
      </c>
      <c r="H106" s="9">
        <v>657.91</v>
      </c>
      <c r="I106" s="9">
        <v>662.37</v>
      </c>
      <c r="J106" s="9">
        <v>720.08</v>
      </c>
      <c r="K106" s="9">
        <v>702.44</v>
      </c>
      <c r="L106" s="9">
        <v>665.54</v>
      </c>
      <c r="M106" s="9">
        <v>670.84</v>
      </c>
      <c r="N106" s="9">
        <v>678.94</v>
      </c>
      <c r="O106" s="9">
        <v>666.31</v>
      </c>
      <c r="P106" s="9">
        <v>696.43</v>
      </c>
      <c r="Q106" s="9">
        <v>682.13</v>
      </c>
      <c r="R106" s="9">
        <v>718.77</v>
      </c>
      <c r="S106" s="9">
        <v>8165.88</v>
      </c>
    </row>
    <row r="107" spans="1:19" x14ac:dyDescent="0.25">
      <c r="A107" s="1"/>
      <c r="B107" s="1"/>
      <c r="C107" s="1"/>
      <c r="D107" s="1"/>
      <c r="E107" s="1" t="s">
        <v>103</v>
      </c>
      <c r="F107" s="1"/>
      <c r="G107" s="9">
        <v>1071</v>
      </c>
      <c r="H107" s="9">
        <v>1071</v>
      </c>
      <c r="I107" s="9">
        <v>1071</v>
      </c>
      <c r="J107" s="9">
        <v>1071</v>
      </c>
      <c r="K107" s="9">
        <v>1071</v>
      </c>
      <c r="L107" s="9">
        <v>1071</v>
      </c>
      <c r="M107" s="9">
        <v>1070.57</v>
      </c>
      <c r="N107" s="9">
        <v>1070.55</v>
      </c>
      <c r="O107" s="9">
        <v>1070.56</v>
      </c>
      <c r="P107" s="9">
        <v>1070.56</v>
      </c>
      <c r="Q107" s="9">
        <v>1070.57</v>
      </c>
      <c r="R107" s="9">
        <v>1070.56</v>
      </c>
      <c r="S107" s="9">
        <v>12849.37</v>
      </c>
    </row>
    <row r="108" spans="1:19" ht="15.75" thickBot="1" x14ac:dyDescent="0.3">
      <c r="A108" s="1"/>
      <c r="B108" s="1"/>
      <c r="C108" s="1"/>
      <c r="D108" s="1"/>
      <c r="E108" s="1" t="s">
        <v>104</v>
      </c>
      <c r="F108" s="1"/>
      <c r="G108" s="31">
        <v>176</v>
      </c>
      <c r="H108" s="31">
        <v>176</v>
      </c>
      <c r="I108" s="31">
        <v>176</v>
      </c>
      <c r="J108" s="31">
        <v>176</v>
      </c>
      <c r="K108" s="31">
        <v>176</v>
      </c>
      <c r="L108" s="31">
        <v>161.88</v>
      </c>
      <c r="M108" s="31">
        <v>191.92</v>
      </c>
      <c r="N108" s="31">
        <v>161.91999999999999</v>
      </c>
      <c r="O108" s="31">
        <v>23.92</v>
      </c>
      <c r="P108" s="31">
        <v>161.91999999999999</v>
      </c>
      <c r="Q108" s="31">
        <v>161.91999999999999</v>
      </c>
      <c r="R108" s="31">
        <v>161.91999999999999</v>
      </c>
      <c r="S108" s="31">
        <v>1905.4</v>
      </c>
    </row>
    <row r="109" spans="1:19" x14ac:dyDescent="0.25">
      <c r="A109" s="1"/>
      <c r="B109" s="1"/>
      <c r="C109" s="1"/>
      <c r="D109" s="1" t="s">
        <v>105</v>
      </c>
      <c r="E109" s="1"/>
      <c r="F109" s="1"/>
      <c r="G109" s="9">
        <v>1915.62</v>
      </c>
      <c r="H109" s="9">
        <v>1931.16</v>
      </c>
      <c r="I109" s="9">
        <v>1937.37</v>
      </c>
      <c r="J109" s="9">
        <v>2007.33</v>
      </c>
      <c r="K109" s="9">
        <v>1987.94</v>
      </c>
      <c r="L109" s="9">
        <v>1933.42</v>
      </c>
      <c r="M109" s="9">
        <v>1966.58</v>
      </c>
      <c r="N109" s="9">
        <v>1928.91</v>
      </c>
      <c r="O109" s="9">
        <v>1799.29</v>
      </c>
      <c r="P109" s="9">
        <v>1965.66</v>
      </c>
      <c r="Q109" s="9">
        <v>1954.87</v>
      </c>
      <c r="R109" s="9">
        <v>1991.5</v>
      </c>
      <c r="S109" s="9">
        <v>23319.65</v>
      </c>
    </row>
    <row r="110" spans="1:19" x14ac:dyDescent="0.25">
      <c r="A110" s="1"/>
      <c r="B110" s="1"/>
      <c r="C110" s="1"/>
      <c r="D110" s="1" t="s">
        <v>106</v>
      </c>
      <c r="E110" s="1"/>
      <c r="F110" s="1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</row>
    <row r="111" spans="1:19" x14ac:dyDescent="0.25">
      <c r="A111" s="1"/>
      <c r="B111" s="1"/>
      <c r="C111" s="1"/>
      <c r="D111" s="1"/>
      <c r="E111" s="1" t="s">
        <v>222</v>
      </c>
      <c r="F111" s="1"/>
      <c r="G111" s="9">
        <v>650</v>
      </c>
      <c r="H111" s="9">
        <v>650</v>
      </c>
      <c r="I111" s="9">
        <v>650</v>
      </c>
      <c r="J111" s="9">
        <v>650</v>
      </c>
      <c r="K111" s="9">
        <v>650</v>
      </c>
      <c r="L111" s="9">
        <v>650</v>
      </c>
      <c r="M111" s="9">
        <v>650</v>
      </c>
      <c r="N111" s="9">
        <v>650</v>
      </c>
      <c r="O111" s="9">
        <v>650</v>
      </c>
      <c r="P111" s="9">
        <v>650</v>
      </c>
      <c r="Q111" s="9">
        <v>650</v>
      </c>
      <c r="R111" s="9">
        <v>650</v>
      </c>
      <c r="S111" s="9">
        <v>7800</v>
      </c>
    </row>
    <row r="112" spans="1:19" x14ac:dyDescent="0.25">
      <c r="A112" s="1"/>
      <c r="B112" s="1"/>
      <c r="C112" s="1"/>
      <c r="D112" s="1"/>
      <c r="E112" s="1" t="s">
        <v>242</v>
      </c>
      <c r="F112" s="1"/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1500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1500</v>
      </c>
    </row>
    <row r="113" spans="1:19" x14ac:dyDescent="0.25">
      <c r="A113" s="1"/>
      <c r="B113" s="1"/>
      <c r="C113" s="1"/>
      <c r="D113" s="1"/>
      <c r="E113" s="1" t="s">
        <v>334</v>
      </c>
      <c r="F113" s="1"/>
      <c r="G113" s="9">
        <v>0</v>
      </c>
      <c r="H113" s="9">
        <v>0</v>
      </c>
      <c r="I113" s="9">
        <v>0</v>
      </c>
      <c r="J113" s="9">
        <v>0</v>
      </c>
      <c r="K113" s="9">
        <v>750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750</v>
      </c>
    </row>
    <row r="114" spans="1:19" x14ac:dyDescent="0.25">
      <c r="A114" s="1"/>
      <c r="B114" s="1"/>
      <c r="C114" s="1"/>
      <c r="D114" s="1"/>
      <c r="E114" s="1" t="s">
        <v>108</v>
      </c>
      <c r="F114" s="1"/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24</v>
      </c>
      <c r="Q114" s="9">
        <v>0</v>
      </c>
      <c r="R114" s="9">
        <v>0</v>
      </c>
      <c r="S114" s="9">
        <v>24</v>
      </c>
    </row>
    <row r="115" spans="1:19" x14ac:dyDescent="0.25">
      <c r="A115" s="1"/>
      <c r="B115" s="1"/>
      <c r="C115" s="1"/>
      <c r="D115" s="1"/>
      <c r="E115" s="1" t="s">
        <v>109</v>
      </c>
      <c r="F115" s="1"/>
      <c r="G115" s="9">
        <v>903.09</v>
      </c>
      <c r="H115" s="9">
        <v>687.78</v>
      </c>
      <c r="I115" s="9">
        <v>687.78</v>
      </c>
      <c r="J115" s="9">
        <v>1742.81</v>
      </c>
      <c r="K115" s="9">
        <v>868.04</v>
      </c>
      <c r="L115" s="9">
        <v>-705.8</v>
      </c>
      <c r="M115" s="9">
        <v>768.9</v>
      </c>
      <c r="N115" s="9">
        <v>768.9</v>
      </c>
      <c r="O115" s="9">
        <v>768.9</v>
      </c>
      <c r="P115" s="9">
        <v>841.74</v>
      </c>
      <c r="Q115" s="9">
        <v>768.9</v>
      </c>
      <c r="R115" s="9">
        <v>768.9</v>
      </c>
      <c r="S115" s="9">
        <v>8869.94</v>
      </c>
    </row>
    <row r="116" spans="1:19" x14ac:dyDescent="0.25">
      <c r="A116" s="1"/>
      <c r="B116" s="1"/>
      <c r="C116" s="1"/>
      <c r="D116" s="1"/>
      <c r="E116" s="1" t="s">
        <v>230</v>
      </c>
      <c r="F116" s="1"/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260</v>
      </c>
      <c r="O116" s="9">
        <v>0</v>
      </c>
      <c r="P116" s="9">
        <v>260</v>
      </c>
      <c r="Q116" s="9">
        <v>0</v>
      </c>
      <c r="R116" s="9">
        <v>0</v>
      </c>
      <c r="S116" s="9">
        <v>520</v>
      </c>
    </row>
    <row r="117" spans="1:19" x14ac:dyDescent="0.25">
      <c r="A117" s="1"/>
      <c r="B117" s="1"/>
      <c r="C117" s="1"/>
      <c r="D117" s="1"/>
      <c r="E117" s="1" t="s">
        <v>110</v>
      </c>
      <c r="F117" s="1"/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83.21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83.21</v>
      </c>
    </row>
    <row r="118" spans="1:19" x14ac:dyDescent="0.25">
      <c r="A118" s="1"/>
      <c r="B118" s="1"/>
      <c r="C118" s="1"/>
      <c r="D118" s="1"/>
      <c r="E118" s="1" t="s">
        <v>112</v>
      </c>
      <c r="F118" s="1"/>
      <c r="G118" s="9">
        <v>49.84</v>
      </c>
      <c r="H118" s="9">
        <v>42.96</v>
      </c>
      <c r="I118" s="9">
        <v>100.11</v>
      </c>
      <c r="J118" s="9">
        <v>86.42</v>
      </c>
      <c r="K118" s="9">
        <v>86.71</v>
      </c>
      <c r="L118" s="9">
        <v>128.97999999999999</v>
      </c>
      <c r="M118" s="9">
        <v>175.84</v>
      </c>
      <c r="N118" s="9">
        <v>82.23</v>
      </c>
      <c r="O118" s="9">
        <v>102.89</v>
      </c>
      <c r="P118" s="9">
        <v>68.209999999999994</v>
      </c>
      <c r="Q118" s="9">
        <v>70.13</v>
      </c>
      <c r="R118" s="9">
        <v>94.78</v>
      </c>
      <c r="S118" s="9">
        <v>1089.0999999999999</v>
      </c>
    </row>
    <row r="119" spans="1:19" x14ac:dyDescent="0.25">
      <c r="A119" s="1"/>
      <c r="B119" s="1"/>
      <c r="C119" s="1"/>
      <c r="D119" s="1"/>
      <c r="E119" s="1" t="s">
        <v>113</v>
      </c>
      <c r="F119" s="1"/>
      <c r="G119" s="9">
        <v>49</v>
      </c>
      <c r="H119" s="9">
        <v>47.04</v>
      </c>
      <c r="I119" s="9">
        <v>0</v>
      </c>
      <c r="J119" s="9">
        <v>6.37</v>
      </c>
      <c r="K119" s="9">
        <v>44.1</v>
      </c>
      <c r="L119" s="9">
        <v>49</v>
      </c>
      <c r="M119" s="9">
        <v>32</v>
      </c>
      <c r="N119" s="9">
        <v>0</v>
      </c>
      <c r="O119" s="9">
        <v>68</v>
      </c>
      <c r="P119" s="9">
        <v>0</v>
      </c>
      <c r="Q119" s="9">
        <v>50</v>
      </c>
      <c r="R119" s="9">
        <v>0</v>
      </c>
      <c r="S119" s="9">
        <v>345.51</v>
      </c>
    </row>
    <row r="120" spans="1:19" x14ac:dyDescent="0.25">
      <c r="A120" s="1"/>
      <c r="B120" s="1"/>
      <c r="C120" s="1"/>
      <c r="D120" s="1"/>
      <c r="E120" s="1" t="s">
        <v>114</v>
      </c>
      <c r="F120" s="1"/>
      <c r="G120" s="9">
        <v>0</v>
      </c>
      <c r="H120" s="9">
        <v>0</v>
      </c>
      <c r="I120" s="9">
        <v>0</v>
      </c>
      <c r="J120" s="9">
        <v>28.21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331.25</v>
      </c>
      <c r="R120" s="9">
        <v>0</v>
      </c>
      <c r="S120" s="9">
        <v>359.46</v>
      </c>
    </row>
    <row r="121" spans="1:19" x14ac:dyDescent="0.25">
      <c r="A121" s="1"/>
      <c r="B121" s="1"/>
      <c r="C121" s="1"/>
      <c r="D121" s="1"/>
      <c r="E121" s="1" t="s">
        <v>115</v>
      </c>
      <c r="F121" s="1"/>
      <c r="G121" s="9">
        <v>50</v>
      </c>
      <c r="H121" s="9">
        <v>50</v>
      </c>
      <c r="I121" s="9">
        <v>50</v>
      </c>
      <c r="J121" s="9">
        <v>50</v>
      </c>
      <c r="K121" s="9">
        <v>50</v>
      </c>
      <c r="L121" s="9">
        <v>211.59</v>
      </c>
      <c r="M121" s="9">
        <v>50</v>
      </c>
      <c r="N121" s="9">
        <v>50</v>
      </c>
      <c r="O121" s="9">
        <v>410</v>
      </c>
      <c r="P121" s="9">
        <v>200.9</v>
      </c>
      <c r="Q121" s="9">
        <v>91.3</v>
      </c>
      <c r="R121" s="9">
        <v>50</v>
      </c>
      <c r="S121" s="9">
        <v>1313.79</v>
      </c>
    </row>
    <row r="122" spans="1:19" ht="15.75" thickBot="1" x14ac:dyDescent="0.3">
      <c r="A122" s="1"/>
      <c r="B122" s="1"/>
      <c r="C122" s="1"/>
      <c r="D122" s="1"/>
      <c r="E122" s="1" t="s">
        <v>116</v>
      </c>
      <c r="F122" s="1"/>
      <c r="G122" s="31">
        <v>0</v>
      </c>
      <c r="H122" s="31">
        <v>189.27</v>
      </c>
      <c r="I122" s="31">
        <v>24</v>
      </c>
      <c r="J122" s="31">
        <v>225.24</v>
      </c>
      <c r="K122" s="31">
        <v>58.88</v>
      </c>
      <c r="L122" s="31">
        <v>-597</v>
      </c>
      <c r="M122" s="31">
        <v>150.96</v>
      </c>
      <c r="N122" s="31">
        <v>305.56</v>
      </c>
      <c r="O122" s="31">
        <v>86.22</v>
      </c>
      <c r="P122" s="31">
        <v>0</v>
      </c>
      <c r="Q122" s="31">
        <v>287.22000000000003</v>
      </c>
      <c r="R122" s="31">
        <v>84.13</v>
      </c>
      <c r="S122" s="31">
        <v>814.48</v>
      </c>
    </row>
    <row r="123" spans="1:19" x14ac:dyDescent="0.25">
      <c r="A123" s="1"/>
      <c r="B123" s="1"/>
      <c r="C123" s="1"/>
      <c r="D123" s="1" t="s">
        <v>117</v>
      </c>
      <c r="E123" s="1"/>
      <c r="F123" s="1"/>
      <c r="G123" s="9">
        <v>1701.93</v>
      </c>
      <c r="H123" s="9">
        <v>1667.05</v>
      </c>
      <c r="I123" s="9">
        <v>1511.89</v>
      </c>
      <c r="J123" s="9">
        <v>2789.05</v>
      </c>
      <c r="K123" s="9">
        <v>2507.73</v>
      </c>
      <c r="L123" s="9">
        <v>-180.02</v>
      </c>
      <c r="M123" s="9">
        <v>3327.7</v>
      </c>
      <c r="N123" s="9">
        <v>2116.69</v>
      </c>
      <c r="O123" s="9">
        <v>2086.0100000000002</v>
      </c>
      <c r="P123" s="9">
        <v>2044.85</v>
      </c>
      <c r="Q123" s="9">
        <v>2248.8000000000002</v>
      </c>
      <c r="R123" s="9">
        <v>1647.81</v>
      </c>
      <c r="S123" s="9">
        <v>23469.49</v>
      </c>
    </row>
    <row r="124" spans="1:19" x14ac:dyDescent="0.25">
      <c r="A124" s="1"/>
      <c r="B124" s="1"/>
      <c r="C124" s="1"/>
      <c r="D124" s="1" t="s">
        <v>118</v>
      </c>
      <c r="E124" s="1"/>
      <c r="F124" s="1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</row>
    <row r="125" spans="1:19" x14ac:dyDescent="0.25">
      <c r="A125" s="1"/>
      <c r="B125" s="1"/>
      <c r="C125" s="1"/>
      <c r="D125" s="1"/>
      <c r="E125" s="1" t="s">
        <v>119</v>
      </c>
      <c r="F125" s="1"/>
      <c r="G125" s="9">
        <v>60</v>
      </c>
      <c r="H125" s="9">
        <v>60</v>
      </c>
      <c r="I125" s="9">
        <v>60</v>
      </c>
      <c r="J125" s="9">
        <v>60</v>
      </c>
      <c r="K125" s="9">
        <v>170</v>
      </c>
      <c r="L125" s="9">
        <v>60</v>
      </c>
      <c r="M125" s="9">
        <v>60</v>
      </c>
      <c r="N125" s="9">
        <v>60</v>
      </c>
      <c r="O125" s="9">
        <v>1318.5</v>
      </c>
      <c r="P125" s="9">
        <v>60</v>
      </c>
      <c r="Q125" s="9">
        <v>60</v>
      </c>
      <c r="R125" s="9">
        <v>60</v>
      </c>
      <c r="S125" s="9">
        <v>2088.5</v>
      </c>
    </row>
    <row r="126" spans="1:19" x14ac:dyDescent="0.25">
      <c r="A126" s="1"/>
      <c r="B126" s="1"/>
      <c r="C126" s="1"/>
      <c r="D126" s="1"/>
      <c r="E126" s="1" t="s">
        <v>120</v>
      </c>
      <c r="F126" s="1"/>
      <c r="G126" s="9">
        <v>955</v>
      </c>
      <c r="H126" s="9">
        <v>730</v>
      </c>
      <c r="I126" s="9">
        <v>730</v>
      </c>
      <c r="J126" s="9">
        <v>880</v>
      </c>
      <c r="K126" s="9">
        <v>0</v>
      </c>
      <c r="L126" s="9">
        <v>635</v>
      </c>
      <c r="M126" s="9">
        <v>635</v>
      </c>
      <c r="N126" s="9">
        <v>183.09</v>
      </c>
      <c r="O126" s="9">
        <v>716.48</v>
      </c>
      <c r="P126" s="9">
        <v>850</v>
      </c>
      <c r="Q126" s="9">
        <v>850</v>
      </c>
      <c r="R126" s="9">
        <v>850</v>
      </c>
      <c r="S126" s="9">
        <v>8014.57</v>
      </c>
    </row>
    <row r="127" spans="1:19" x14ac:dyDescent="0.25">
      <c r="A127" s="1"/>
      <c r="B127" s="1"/>
      <c r="C127" s="1"/>
      <c r="D127" s="1"/>
      <c r="E127" s="1" t="s">
        <v>121</v>
      </c>
      <c r="F127" s="1"/>
      <c r="G127" s="9">
        <v>0</v>
      </c>
      <c r="H127" s="9">
        <v>0</v>
      </c>
      <c r="I127" s="9">
        <v>0</v>
      </c>
      <c r="J127" s="9">
        <v>0</v>
      </c>
      <c r="K127" s="9">
        <v>299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299</v>
      </c>
    </row>
    <row r="128" spans="1:19" x14ac:dyDescent="0.25">
      <c r="A128" s="1"/>
      <c r="B128" s="1"/>
      <c r="C128" s="1"/>
      <c r="D128" s="1"/>
      <c r="E128" s="1" t="s">
        <v>122</v>
      </c>
      <c r="F128" s="1"/>
      <c r="G128" s="9">
        <v>23.37</v>
      </c>
      <c r="H128" s="9">
        <v>86.15</v>
      </c>
      <c r="I128" s="9">
        <v>0</v>
      </c>
      <c r="J128" s="9">
        <v>73.709999999999994</v>
      </c>
      <c r="K128" s="9">
        <v>254.8</v>
      </c>
      <c r="L128" s="9">
        <v>44.52</v>
      </c>
      <c r="M128" s="9">
        <v>0</v>
      </c>
      <c r="N128" s="9">
        <v>346.14</v>
      </c>
      <c r="O128" s="9">
        <v>70.89</v>
      </c>
      <c r="P128" s="9">
        <v>19.66</v>
      </c>
      <c r="Q128" s="9">
        <v>157.52000000000001</v>
      </c>
      <c r="R128" s="9">
        <v>207.58</v>
      </c>
      <c r="S128" s="9">
        <v>1284.3399999999999</v>
      </c>
    </row>
    <row r="129" spans="1:19" ht="15.75" thickBot="1" x14ac:dyDescent="0.3">
      <c r="A129" s="1"/>
      <c r="B129" s="1"/>
      <c r="C129" s="1"/>
      <c r="D129" s="1"/>
      <c r="E129" s="1" t="s">
        <v>123</v>
      </c>
      <c r="F129" s="1"/>
      <c r="G129" s="31">
        <v>537.23</v>
      </c>
      <c r="H129" s="31">
        <v>494.11</v>
      </c>
      <c r="I129" s="31">
        <v>1165.6300000000001</v>
      </c>
      <c r="J129" s="31">
        <v>309.99</v>
      </c>
      <c r="K129" s="31">
        <v>518.36</v>
      </c>
      <c r="L129" s="31">
        <v>238.19</v>
      </c>
      <c r="M129" s="31">
        <v>1349.09</v>
      </c>
      <c r="N129" s="31">
        <v>602.63</v>
      </c>
      <c r="O129" s="31">
        <v>2051.62</v>
      </c>
      <c r="P129" s="31">
        <v>239</v>
      </c>
      <c r="Q129" s="31">
        <v>94.44</v>
      </c>
      <c r="R129" s="31">
        <v>623.41</v>
      </c>
      <c r="S129" s="31">
        <v>8223.7000000000007</v>
      </c>
    </row>
    <row r="130" spans="1:19" x14ac:dyDescent="0.25">
      <c r="A130" s="1"/>
      <c r="B130" s="1"/>
      <c r="C130" s="1"/>
      <c r="D130" s="1" t="s">
        <v>124</v>
      </c>
      <c r="E130" s="1"/>
      <c r="F130" s="1"/>
      <c r="G130" s="9">
        <v>1575.6</v>
      </c>
      <c r="H130" s="9">
        <v>1370.26</v>
      </c>
      <c r="I130" s="9">
        <v>1955.63</v>
      </c>
      <c r="J130" s="9">
        <v>1323.7</v>
      </c>
      <c r="K130" s="9">
        <v>1242.1600000000001</v>
      </c>
      <c r="L130" s="9">
        <v>977.71</v>
      </c>
      <c r="M130" s="9">
        <v>2044.09</v>
      </c>
      <c r="N130" s="9">
        <v>1191.8599999999999</v>
      </c>
      <c r="O130" s="9">
        <v>4157.49</v>
      </c>
      <c r="P130" s="9">
        <v>1168.6600000000001</v>
      </c>
      <c r="Q130" s="9">
        <v>1161.96</v>
      </c>
      <c r="R130" s="9">
        <v>1740.99</v>
      </c>
      <c r="S130" s="9">
        <v>19910.11</v>
      </c>
    </row>
    <row r="131" spans="1:19" x14ac:dyDescent="0.25">
      <c r="A131" s="1"/>
      <c r="B131" s="1"/>
      <c r="C131" s="1"/>
      <c r="D131" s="1" t="s">
        <v>125</v>
      </c>
      <c r="E131" s="1"/>
      <c r="F131" s="1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</row>
    <row r="132" spans="1:19" x14ac:dyDescent="0.25">
      <c r="A132" s="1"/>
      <c r="B132" s="1"/>
      <c r="C132" s="1"/>
      <c r="D132" s="1"/>
      <c r="E132" s="1" t="s">
        <v>126</v>
      </c>
      <c r="F132" s="1"/>
      <c r="G132" s="9">
        <v>1017</v>
      </c>
      <c r="H132" s="9">
        <v>1017</v>
      </c>
      <c r="I132" s="9">
        <v>1017</v>
      </c>
      <c r="J132" s="9">
        <v>1017</v>
      </c>
      <c r="K132" s="9">
        <v>1017</v>
      </c>
      <c r="L132" s="9">
        <v>1017</v>
      </c>
      <c r="M132" s="9">
        <v>734</v>
      </c>
      <c r="N132" s="9">
        <v>1017</v>
      </c>
      <c r="O132" s="9">
        <v>1093</v>
      </c>
      <c r="P132" s="9">
        <v>1093</v>
      </c>
      <c r="Q132" s="9">
        <v>1093</v>
      </c>
      <c r="R132" s="9">
        <v>1093</v>
      </c>
      <c r="S132" s="9">
        <v>12225</v>
      </c>
    </row>
    <row r="133" spans="1:19" x14ac:dyDescent="0.25">
      <c r="A133" s="1"/>
      <c r="B133" s="1"/>
      <c r="C133" s="1"/>
      <c r="D133" s="1"/>
      <c r="E133" s="1" t="s">
        <v>127</v>
      </c>
      <c r="F133" s="1"/>
      <c r="G133" s="9">
        <v>601</v>
      </c>
      <c r="H133" s="9">
        <v>601</v>
      </c>
      <c r="I133" s="9">
        <v>734</v>
      </c>
      <c r="J133" s="9">
        <v>734</v>
      </c>
      <c r="K133" s="9">
        <v>734</v>
      </c>
      <c r="L133" s="9">
        <v>734</v>
      </c>
      <c r="M133" s="9">
        <v>1017</v>
      </c>
      <c r="N133" s="9">
        <v>734</v>
      </c>
      <c r="O133" s="9">
        <v>818</v>
      </c>
      <c r="P133" s="9">
        <v>818</v>
      </c>
      <c r="Q133" s="9">
        <v>818</v>
      </c>
      <c r="R133" s="9">
        <v>818</v>
      </c>
      <c r="S133" s="9">
        <v>9161</v>
      </c>
    </row>
    <row r="134" spans="1:19" x14ac:dyDescent="0.25">
      <c r="A134" s="1"/>
      <c r="B134" s="1"/>
      <c r="C134" s="1"/>
      <c r="D134" s="1"/>
      <c r="E134" s="1" t="s">
        <v>279</v>
      </c>
      <c r="F134" s="1"/>
      <c r="G134" s="9">
        <v>305.56</v>
      </c>
      <c r="H134" s="9">
        <v>304.69</v>
      </c>
      <c r="I134" s="9">
        <v>306.49</v>
      </c>
      <c r="J134" s="9">
        <v>305.67</v>
      </c>
      <c r="K134" s="9">
        <v>305.67</v>
      </c>
      <c r="L134" s="9">
        <v>305.67</v>
      </c>
      <c r="M134" s="9">
        <v>303.52999999999997</v>
      </c>
      <c r="N134" s="9">
        <v>313.89999999999998</v>
      </c>
      <c r="O134" s="9">
        <v>295.11</v>
      </c>
      <c r="P134" s="9">
        <v>303.48</v>
      </c>
      <c r="Q134" s="9">
        <v>303.5</v>
      </c>
      <c r="R134" s="9">
        <v>313.29000000000002</v>
      </c>
      <c r="S134" s="9">
        <v>3666.56</v>
      </c>
    </row>
    <row r="135" spans="1:19" x14ac:dyDescent="0.25">
      <c r="A135" s="1"/>
      <c r="B135" s="1"/>
      <c r="C135" s="1"/>
      <c r="D135" s="1"/>
      <c r="E135" s="1" t="s">
        <v>130</v>
      </c>
      <c r="F135" s="1"/>
      <c r="G135" s="9">
        <v>511.83</v>
      </c>
      <c r="H135" s="9">
        <v>513.54</v>
      </c>
      <c r="I135" s="9">
        <v>518.78</v>
      </c>
      <c r="J135" s="9">
        <v>520.63</v>
      </c>
      <c r="K135" s="9">
        <v>526.80999999999995</v>
      </c>
      <c r="L135" s="9">
        <v>630.26</v>
      </c>
      <c r="M135" s="9">
        <v>635.39</v>
      </c>
      <c r="N135" s="9">
        <v>634.51</v>
      </c>
      <c r="O135" s="9">
        <v>634.13</v>
      </c>
      <c r="P135" s="9">
        <v>899.18</v>
      </c>
      <c r="Q135" s="9">
        <v>821.55</v>
      </c>
      <c r="R135" s="9">
        <v>0</v>
      </c>
      <c r="S135" s="9">
        <v>6846.61</v>
      </c>
    </row>
    <row r="136" spans="1:19" ht="15.75" thickBot="1" x14ac:dyDescent="0.3">
      <c r="A136" s="1"/>
      <c r="B136" s="1"/>
      <c r="C136" s="1"/>
      <c r="D136" s="1"/>
      <c r="E136" s="1" t="s">
        <v>131</v>
      </c>
      <c r="F136" s="1"/>
      <c r="G136" s="31">
        <v>414.36</v>
      </c>
      <c r="H136" s="31">
        <v>445.83</v>
      </c>
      <c r="I136" s="31">
        <v>532.05999999999995</v>
      </c>
      <c r="J136" s="31">
        <v>451.93</v>
      </c>
      <c r="K136" s="31">
        <v>491.84</v>
      </c>
      <c r="L136" s="31">
        <v>390.84</v>
      </c>
      <c r="M136" s="31">
        <v>409.45</v>
      </c>
      <c r="N136" s="31">
        <v>537.9</v>
      </c>
      <c r="O136" s="31">
        <v>357.4</v>
      </c>
      <c r="P136" s="31">
        <v>424.74</v>
      </c>
      <c r="Q136" s="31">
        <v>416.37</v>
      </c>
      <c r="R136" s="31">
        <v>452.6</v>
      </c>
      <c r="S136" s="31">
        <v>5325.32</v>
      </c>
    </row>
    <row r="137" spans="1:19" x14ac:dyDescent="0.25">
      <c r="A137" s="1"/>
      <c r="B137" s="1"/>
      <c r="C137" s="1"/>
      <c r="D137" s="1" t="s">
        <v>132</v>
      </c>
      <c r="E137" s="1"/>
      <c r="F137" s="1"/>
      <c r="G137" s="9">
        <v>2849.75</v>
      </c>
      <c r="H137" s="9">
        <v>2882.06</v>
      </c>
      <c r="I137" s="9">
        <v>3108.33</v>
      </c>
      <c r="J137" s="9">
        <v>3029.23</v>
      </c>
      <c r="K137" s="9">
        <v>3075.32</v>
      </c>
      <c r="L137" s="9">
        <v>3077.77</v>
      </c>
      <c r="M137" s="9">
        <v>3099.37</v>
      </c>
      <c r="N137" s="9">
        <v>3237.31</v>
      </c>
      <c r="O137" s="9">
        <v>3197.64</v>
      </c>
      <c r="P137" s="9">
        <v>3538.4</v>
      </c>
      <c r="Q137" s="9">
        <v>3452.42</v>
      </c>
      <c r="R137" s="9">
        <v>2676.89</v>
      </c>
      <c r="S137" s="9">
        <v>37224.49</v>
      </c>
    </row>
    <row r="138" spans="1:19" x14ac:dyDescent="0.25">
      <c r="A138" s="1"/>
      <c r="B138" s="1"/>
      <c r="C138" s="1"/>
      <c r="D138" s="1" t="s">
        <v>133</v>
      </c>
      <c r="E138" s="1"/>
      <c r="F138" s="1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</row>
    <row r="139" spans="1:19" s="3" customFormat="1" ht="11.25" x14ac:dyDescent="0.2">
      <c r="A139" s="1"/>
      <c r="B139" s="1"/>
      <c r="C139" s="1"/>
      <c r="D139" s="1"/>
      <c r="E139" s="1" t="s">
        <v>134</v>
      </c>
      <c r="F139" s="1"/>
      <c r="G139" s="9">
        <v>0</v>
      </c>
      <c r="H139" s="9">
        <v>0</v>
      </c>
      <c r="I139" s="9">
        <v>901.6</v>
      </c>
      <c r="J139" s="9">
        <v>901.6</v>
      </c>
      <c r="K139" s="9">
        <v>901.6</v>
      </c>
      <c r="L139" s="9">
        <v>901.6</v>
      </c>
      <c r="M139" s="9">
        <v>901.6</v>
      </c>
      <c r="N139" s="9">
        <v>901.6</v>
      </c>
      <c r="O139" s="9">
        <v>901.6</v>
      </c>
      <c r="P139" s="9">
        <v>901.6</v>
      </c>
      <c r="Q139" s="9">
        <v>901.6</v>
      </c>
      <c r="R139" s="9">
        <v>901.6</v>
      </c>
      <c r="S139" s="9">
        <v>9016</v>
      </c>
    </row>
    <row r="140" spans="1:19" ht="15.75" thickBot="1" x14ac:dyDescent="0.3">
      <c r="A140" s="1"/>
      <c r="B140" s="1"/>
      <c r="C140" s="1"/>
      <c r="D140" s="1"/>
      <c r="E140" s="1" t="s">
        <v>135</v>
      </c>
      <c r="F140" s="1"/>
      <c r="G140" s="31">
        <v>0</v>
      </c>
      <c r="H140" s="31">
        <v>0</v>
      </c>
      <c r="I140" s="31">
        <v>1932</v>
      </c>
      <c r="J140" s="31">
        <v>1932</v>
      </c>
      <c r="K140" s="31">
        <v>1932</v>
      </c>
      <c r="L140" s="31">
        <v>1932</v>
      </c>
      <c r="M140" s="31">
        <v>1932</v>
      </c>
      <c r="N140" s="31">
        <v>1932</v>
      </c>
      <c r="O140" s="31">
        <v>1932</v>
      </c>
      <c r="P140" s="31">
        <v>1932</v>
      </c>
      <c r="Q140" s="31">
        <v>1932</v>
      </c>
      <c r="R140" s="31">
        <v>1932</v>
      </c>
      <c r="S140" s="31">
        <v>19320</v>
      </c>
    </row>
    <row r="141" spans="1:19" x14ac:dyDescent="0.25">
      <c r="A141" s="1"/>
      <c r="B141" s="1"/>
      <c r="C141" s="1"/>
      <c r="D141" s="1" t="s">
        <v>136</v>
      </c>
      <c r="E141" s="1"/>
      <c r="F141" s="1"/>
      <c r="G141" s="9">
        <v>0</v>
      </c>
      <c r="H141" s="9">
        <v>0</v>
      </c>
      <c r="I141" s="9">
        <v>2833.6</v>
      </c>
      <c r="J141" s="9">
        <v>2833.6</v>
      </c>
      <c r="K141" s="9">
        <v>2833.6</v>
      </c>
      <c r="L141" s="9">
        <v>2833.6</v>
      </c>
      <c r="M141" s="9">
        <v>2833.6</v>
      </c>
      <c r="N141" s="9">
        <v>2833.6</v>
      </c>
      <c r="O141" s="9">
        <v>2833.6</v>
      </c>
      <c r="P141" s="9">
        <v>2833.6</v>
      </c>
      <c r="Q141" s="9">
        <v>2833.6</v>
      </c>
      <c r="R141" s="9">
        <v>2833.6</v>
      </c>
      <c r="S141" s="9">
        <v>28336</v>
      </c>
    </row>
    <row r="142" spans="1:19" x14ac:dyDescent="0.25">
      <c r="A142" s="1"/>
      <c r="B142" s="1"/>
      <c r="C142" s="1"/>
      <c r="D142" s="1" t="s">
        <v>137</v>
      </c>
      <c r="E142" s="1"/>
      <c r="F142" s="1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</row>
    <row r="143" spans="1:19" ht="15.75" thickBot="1" x14ac:dyDescent="0.3">
      <c r="A143" s="1"/>
      <c r="B143" s="1"/>
      <c r="C143" s="1"/>
      <c r="D143" s="1"/>
      <c r="E143" s="1" t="s">
        <v>138</v>
      </c>
      <c r="F143" s="1"/>
      <c r="G143" s="31">
        <v>515.58000000000004</v>
      </c>
      <c r="H143" s="31">
        <v>515.57000000000005</v>
      </c>
      <c r="I143" s="31">
        <v>515.58000000000004</v>
      </c>
      <c r="J143" s="31">
        <v>515.57000000000005</v>
      </c>
      <c r="K143" s="31">
        <v>515.58000000000004</v>
      </c>
      <c r="L143" s="31">
        <v>540.99</v>
      </c>
      <c r="M143" s="31">
        <v>510.91</v>
      </c>
      <c r="N143" s="31">
        <v>540.91</v>
      </c>
      <c r="O143" s="31">
        <v>540.91</v>
      </c>
      <c r="P143" s="31">
        <v>540.91</v>
      </c>
      <c r="Q143" s="31">
        <v>540.91</v>
      </c>
      <c r="R143" s="31">
        <v>540.91</v>
      </c>
      <c r="S143" s="31">
        <v>6334.33</v>
      </c>
    </row>
    <row r="144" spans="1:19" x14ac:dyDescent="0.25">
      <c r="A144" s="1"/>
      <c r="B144" s="1"/>
      <c r="C144" s="1"/>
      <c r="D144" s="1" t="s">
        <v>139</v>
      </c>
      <c r="E144" s="1"/>
      <c r="F144" s="1"/>
      <c r="G144" s="9">
        <v>515.58000000000004</v>
      </c>
      <c r="H144" s="9">
        <v>515.57000000000005</v>
      </c>
      <c r="I144" s="9">
        <v>515.58000000000004</v>
      </c>
      <c r="J144" s="9">
        <v>515.57000000000005</v>
      </c>
      <c r="K144" s="9">
        <v>515.58000000000004</v>
      </c>
      <c r="L144" s="9">
        <v>540.99</v>
      </c>
      <c r="M144" s="9">
        <v>510.91</v>
      </c>
      <c r="N144" s="9">
        <v>540.91</v>
      </c>
      <c r="O144" s="9">
        <v>540.91</v>
      </c>
      <c r="P144" s="9">
        <v>540.91</v>
      </c>
      <c r="Q144" s="9">
        <v>540.91</v>
      </c>
      <c r="R144" s="9">
        <v>540.91</v>
      </c>
      <c r="S144" s="9">
        <v>6334.33</v>
      </c>
    </row>
    <row r="145" spans="1:19" x14ac:dyDescent="0.25">
      <c r="A145" s="1"/>
      <c r="B145" s="1"/>
      <c r="C145" s="1"/>
      <c r="D145" s="1" t="s">
        <v>330</v>
      </c>
      <c r="E145" s="1"/>
      <c r="F145" s="1"/>
      <c r="G145" s="9">
        <v>3111.7</v>
      </c>
      <c r="H145" s="9">
        <v>3205.49</v>
      </c>
      <c r="I145" s="9">
        <v>3195.72</v>
      </c>
      <c r="J145" s="9">
        <v>3083.7</v>
      </c>
      <c r="K145" s="9">
        <v>3176.43</v>
      </c>
      <c r="L145" s="9">
        <v>3063.73</v>
      </c>
      <c r="M145" s="9">
        <v>3156.99</v>
      </c>
      <c r="N145" s="9">
        <v>3146.66</v>
      </c>
      <c r="O145" s="9">
        <v>2833.9</v>
      </c>
      <c r="P145" s="9">
        <v>3125.93</v>
      </c>
      <c r="Q145" s="9">
        <v>3014.95</v>
      </c>
      <c r="R145" s="9">
        <v>3105.39</v>
      </c>
      <c r="S145" s="9">
        <v>37220.589999999997</v>
      </c>
    </row>
    <row r="146" spans="1:19" x14ac:dyDescent="0.25">
      <c r="A146" s="1"/>
      <c r="B146" s="1"/>
      <c r="C146" s="1"/>
      <c r="D146" s="1" t="s">
        <v>147</v>
      </c>
      <c r="E146" s="1"/>
      <c r="F146" s="1"/>
      <c r="G146" s="9">
        <v>2094.84</v>
      </c>
      <c r="H146" s="9">
        <v>2001.05</v>
      </c>
      <c r="I146" s="9">
        <v>2010.82</v>
      </c>
      <c r="J146" s="9">
        <v>2122.84</v>
      </c>
      <c r="K146" s="9">
        <v>2030.11</v>
      </c>
      <c r="L146" s="9">
        <v>2142.81</v>
      </c>
      <c r="M146" s="9">
        <v>2049.5500000000002</v>
      </c>
      <c r="N146" s="9">
        <v>2059.88</v>
      </c>
      <c r="O146" s="9">
        <v>2372.64</v>
      </c>
      <c r="P146" s="9">
        <v>2080.61</v>
      </c>
      <c r="Q146" s="9">
        <v>2191.59</v>
      </c>
      <c r="R146" s="9">
        <v>2101.15</v>
      </c>
      <c r="S146" s="9">
        <v>25257.89</v>
      </c>
    </row>
    <row r="147" spans="1:19" ht="15.75" thickBot="1" x14ac:dyDescent="0.3">
      <c r="A147" s="1"/>
      <c r="B147" s="1"/>
      <c r="C147" s="1"/>
      <c r="D147" s="1" t="s">
        <v>331</v>
      </c>
      <c r="E147" s="1"/>
      <c r="F147" s="1"/>
      <c r="G147" s="9">
        <v>0</v>
      </c>
      <c r="H147" s="9">
        <v>0</v>
      </c>
      <c r="I147" s="9">
        <v>1000</v>
      </c>
      <c r="J147" s="9">
        <v>1000</v>
      </c>
      <c r="K147" s="9">
        <v>1000</v>
      </c>
      <c r="L147" s="9">
        <v>1000</v>
      </c>
      <c r="M147" s="9">
        <v>1000</v>
      </c>
      <c r="N147" s="9">
        <v>1000</v>
      </c>
      <c r="O147" s="9">
        <v>1000</v>
      </c>
      <c r="P147" s="9">
        <v>1000</v>
      </c>
      <c r="Q147" s="9">
        <v>1000</v>
      </c>
      <c r="R147" s="9">
        <v>1000</v>
      </c>
      <c r="S147" s="9">
        <v>10000</v>
      </c>
    </row>
    <row r="148" spans="1:19" ht="15.75" thickBot="1" x14ac:dyDescent="0.3">
      <c r="A148" s="1"/>
      <c r="B148" s="1"/>
      <c r="C148" s="1" t="s">
        <v>143</v>
      </c>
      <c r="D148" s="1"/>
      <c r="E148" s="1"/>
      <c r="F148" s="1"/>
      <c r="G148" s="32">
        <v>41125.730000000003</v>
      </c>
      <c r="H148" s="32">
        <v>42018.84</v>
      </c>
      <c r="I148" s="32">
        <v>46542</v>
      </c>
      <c r="J148" s="32">
        <v>46274.94</v>
      </c>
      <c r="K148" s="32">
        <v>47853.279999999999</v>
      </c>
      <c r="L148" s="32">
        <v>44454.239999999998</v>
      </c>
      <c r="M148" s="32">
        <v>49726.19</v>
      </c>
      <c r="N148" s="32">
        <v>44121.79</v>
      </c>
      <c r="O148" s="32">
        <v>46336.13</v>
      </c>
      <c r="P148" s="32">
        <v>43658.68</v>
      </c>
      <c r="Q148" s="32">
        <v>44153.02</v>
      </c>
      <c r="R148" s="32">
        <v>47368.639999999999</v>
      </c>
      <c r="S148" s="32">
        <v>543633.48</v>
      </c>
    </row>
    <row r="149" spans="1:19" x14ac:dyDescent="0.25">
      <c r="A149" s="1"/>
      <c r="B149" s="1" t="s">
        <v>144</v>
      </c>
      <c r="C149" s="1"/>
      <c r="D149" s="1"/>
      <c r="E149" s="1"/>
      <c r="F149" s="1"/>
      <c r="G149" s="9">
        <v>-2300.2800000000002</v>
      </c>
      <c r="H149" s="9">
        <v>1818.62</v>
      </c>
      <c r="I149" s="9">
        <v>-10291.11</v>
      </c>
      <c r="J149" s="9">
        <v>1184.22</v>
      </c>
      <c r="K149" s="9">
        <v>-6810.42</v>
      </c>
      <c r="L149" s="9">
        <v>71277.850000000006</v>
      </c>
      <c r="M149" s="9">
        <v>-9562.9</v>
      </c>
      <c r="N149" s="9">
        <v>-1512.57</v>
      </c>
      <c r="O149" s="9">
        <v>-1778.25</v>
      </c>
      <c r="P149" s="9">
        <v>14167.78</v>
      </c>
      <c r="Q149" s="9">
        <v>-362.52</v>
      </c>
      <c r="R149" s="9">
        <v>-15177.71</v>
      </c>
      <c r="S149" s="9">
        <v>40652.71</v>
      </c>
    </row>
    <row r="150" spans="1:19" x14ac:dyDescent="0.25">
      <c r="A150" s="1"/>
      <c r="B150" s="1" t="s">
        <v>145</v>
      </c>
      <c r="C150" s="1"/>
      <c r="D150" s="1"/>
      <c r="E150" s="1"/>
      <c r="F150" s="1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</row>
    <row r="151" spans="1:19" x14ac:dyDescent="0.25">
      <c r="A151" s="1"/>
      <c r="B151" s="1"/>
      <c r="C151" s="1" t="s">
        <v>146</v>
      </c>
      <c r="D151" s="1"/>
      <c r="E151" s="1"/>
      <c r="F151" s="1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</row>
    <row r="152" spans="1:19" x14ac:dyDescent="0.25">
      <c r="A152" s="1"/>
      <c r="B152" s="1"/>
      <c r="C152" s="1"/>
      <c r="D152" s="1" t="s">
        <v>148</v>
      </c>
      <c r="E152" s="1"/>
      <c r="F152" s="1"/>
      <c r="G152" s="9">
        <v>-2094.84</v>
      </c>
      <c r="H152" s="9">
        <v>-2001.05</v>
      </c>
      <c r="I152" s="9">
        <v>-2010.82</v>
      </c>
      <c r="J152" s="9">
        <v>-2122.84</v>
      </c>
      <c r="K152" s="9">
        <v>-2030.11</v>
      </c>
      <c r="L152" s="9">
        <v>-2142.81</v>
      </c>
      <c r="M152" s="9">
        <v>-2049.5500000000002</v>
      </c>
      <c r="N152" s="9">
        <v>-2059.88</v>
      </c>
      <c r="O152" s="9">
        <v>-2372.64</v>
      </c>
      <c r="P152" s="9">
        <v>-2080.61</v>
      </c>
      <c r="Q152" s="9">
        <v>-2191.59</v>
      </c>
      <c r="R152" s="9">
        <v>-2101.15</v>
      </c>
      <c r="S152" s="9">
        <v>-25257.89</v>
      </c>
    </row>
    <row r="153" spans="1:19" ht="15.75" thickBot="1" x14ac:dyDescent="0.3">
      <c r="A153" s="1"/>
      <c r="B153" s="1"/>
      <c r="C153" s="1"/>
      <c r="D153" s="1" t="s">
        <v>332</v>
      </c>
      <c r="E153" s="1"/>
      <c r="F153" s="1"/>
      <c r="G153" s="9">
        <v>0</v>
      </c>
      <c r="H153" s="9">
        <v>0</v>
      </c>
      <c r="I153" s="9">
        <v>-1000</v>
      </c>
      <c r="J153" s="9">
        <v>-1000</v>
      </c>
      <c r="K153" s="9">
        <v>-1000</v>
      </c>
      <c r="L153" s="9">
        <v>-1000</v>
      </c>
      <c r="M153" s="9">
        <v>-1000</v>
      </c>
      <c r="N153" s="9">
        <v>-1000</v>
      </c>
      <c r="O153" s="9">
        <v>-1000</v>
      </c>
      <c r="P153" s="9">
        <v>-1000</v>
      </c>
      <c r="Q153" s="9">
        <v>-1000</v>
      </c>
      <c r="R153" s="9">
        <v>-1000</v>
      </c>
      <c r="S153" s="9">
        <v>-10000</v>
      </c>
    </row>
    <row r="154" spans="1:19" ht="15.75" thickBot="1" x14ac:dyDescent="0.3">
      <c r="A154" s="1"/>
      <c r="B154" s="1"/>
      <c r="C154" s="1" t="s">
        <v>149</v>
      </c>
      <c r="D154" s="1"/>
      <c r="E154" s="1"/>
      <c r="F154" s="1"/>
      <c r="G154" s="33">
        <v>-2094.84</v>
      </c>
      <c r="H154" s="33">
        <v>-2001.05</v>
      </c>
      <c r="I154" s="33">
        <v>-3010.82</v>
      </c>
      <c r="J154" s="33">
        <v>-3122.84</v>
      </c>
      <c r="K154" s="33">
        <v>-3030.11</v>
      </c>
      <c r="L154" s="33">
        <v>-3142.81</v>
      </c>
      <c r="M154" s="33">
        <v>-3049.55</v>
      </c>
      <c r="N154" s="33">
        <v>-3059.88</v>
      </c>
      <c r="O154" s="33">
        <v>-3372.64</v>
      </c>
      <c r="P154" s="33">
        <v>-3080.61</v>
      </c>
      <c r="Q154" s="33">
        <v>-3191.59</v>
      </c>
      <c r="R154" s="33">
        <v>-3101.15</v>
      </c>
      <c r="S154" s="33">
        <v>-35257.89</v>
      </c>
    </row>
    <row r="155" spans="1:19" ht="15.75" thickBot="1" x14ac:dyDescent="0.3">
      <c r="A155" s="1"/>
      <c r="B155" s="1" t="s">
        <v>150</v>
      </c>
      <c r="C155" s="1"/>
      <c r="D155" s="1"/>
      <c r="E155" s="1"/>
      <c r="F155" s="1"/>
      <c r="G155" s="33">
        <v>2094.84</v>
      </c>
      <c r="H155" s="33">
        <v>2001.05</v>
      </c>
      <c r="I155" s="33">
        <v>3010.82</v>
      </c>
      <c r="J155" s="33">
        <v>3122.84</v>
      </c>
      <c r="K155" s="33">
        <v>3030.11</v>
      </c>
      <c r="L155" s="33">
        <v>3142.81</v>
      </c>
      <c r="M155" s="33">
        <v>3049.55</v>
      </c>
      <c r="N155" s="33">
        <v>3059.88</v>
      </c>
      <c r="O155" s="33">
        <v>3372.64</v>
      </c>
      <c r="P155" s="33">
        <v>3080.61</v>
      </c>
      <c r="Q155" s="33">
        <v>3191.59</v>
      </c>
      <c r="R155" s="33">
        <v>3101.15</v>
      </c>
      <c r="S155" s="33">
        <v>35257.89</v>
      </c>
    </row>
    <row r="156" spans="1:19" ht="15.75" thickBot="1" x14ac:dyDescent="0.3">
      <c r="A156" s="1" t="s">
        <v>151</v>
      </c>
      <c r="B156" s="1"/>
      <c r="C156" s="1"/>
      <c r="D156" s="1"/>
      <c r="E156" s="1"/>
      <c r="F156" s="1"/>
      <c r="G156" s="34">
        <v>-205.44</v>
      </c>
      <c r="H156" s="34">
        <v>3819.67</v>
      </c>
      <c r="I156" s="34">
        <v>-7280.29</v>
      </c>
      <c r="J156" s="34">
        <v>4307.0600000000004</v>
      </c>
      <c r="K156" s="34">
        <v>-3780.31</v>
      </c>
      <c r="L156" s="34">
        <v>74420.66</v>
      </c>
      <c r="M156" s="34">
        <v>-6513.35</v>
      </c>
      <c r="N156" s="34">
        <v>1547.31</v>
      </c>
      <c r="O156" s="34">
        <v>1594.39</v>
      </c>
      <c r="P156" s="34">
        <v>17248.39</v>
      </c>
      <c r="Q156" s="34">
        <v>2829.07</v>
      </c>
      <c r="R156" s="34">
        <v>-12076.56</v>
      </c>
      <c r="S156" s="34">
        <v>75910.600000000006</v>
      </c>
    </row>
    <row r="157" spans="1:19" ht="15.75" thickTop="1" x14ac:dyDescent="0.25">
      <c r="A157"/>
      <c r="B157"/>
      <c r="C157"/>
      <c r="D157"/>
      <c r="E157"/>
      <c r="F157"/>
    </row>
  </sheetData>
  <printOptions horizontalCentered="1"/>
  <pageMargins left="0.45" right="0.45" top="1" bottom="0.75" header="0.35" footer="0.3"/>
  <pageSetup scale="48" fitToHeight="4" orientation="portrait" r:id="rId1"/>
  <headerFooter>
    <oddHeader>&amp;C&amp;"Arial,Bold"&amp;12 Valley Unitarian Universalist Church
&amp;14 Profit &amp; Loss
&amp;10 July through June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843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8434" r:id="rId4" name="HEADER"/>
      </mc:Fallback>
    </mc:AlternateContent>
    <mc:AlternateContent xmlns:mc="http://schemas.openxmlformats.org/markup-compatibility/2006">
      <mc:Choice Requires="x14">
        <control shapeId="1843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8433" r:id="rId6" name="FILTER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161"/>
  <sheetViews>
    <sheetView workbookViewId="0"/>
  </sheetViews>
  <sheetFormatPr defaultRowHeight="15" x14ac:dyDescent="0.25"/>
  <cols>
    <col min="1" max="5" width="2.42578125" customWidth="1"/>
    <col min="6" max="6" width="27.28515625" bestFit="1" customWidth="1"/>
    <col min="7" max="7" width="8.42578125" bestFit="1" customWidth="1"/>
    <col min="8" max="18" width="7.85546875" bestFit="1" customWidth="1"/>
    <col min="19" max="19" width="8.7109375" bestFit="1" customWidth="1"/>
  </cols>
  <sheetData>
    <row r="1" spans="1:19" ht="15.75" thickBot="1" x14ac:dyDescent="0.3">
      <c r="A1" s="18"/>
      <c r="B1" s="18"/>
      <c r="C1" s="18"/>
      <c r="D1" s="18"/>
      <c r="E1" s="18"/>
      <c r="F1" s="18"/>
      <c r="G1" s="21" t="s">
        <v>296</v>
      </c>
      <c r="H1" s="21" t="s">
        <v>305</v>
      </c>
      <c r="I1" s="21" t="s">
        <v>307</v>
      </c>
      <c r="J1" s="21" t="s">
        <v>308</v>
      </c>
      <c r="K1" s="21" t="s">
        <v>309</v>
      </c>
      <c r="L1" s="21" t="s">
        <v>310</v>
      </c>
      <c r="M1" s="21" t="s">
        <v>311</v>
      </c>
      <c r="N1" s="21" t="s">
        <v>312</v>
      </c>
      <c r="O1" s="21" t="s">
        <v>313</v>
      </c>
      <c r="P1" s="21" t="s">
        <v>314</v>
      </c>
      <c r="Q1" s="21" t="s">
        <v>315</v>
      </c>
      <c r="R1" s="21" t="s">
        <v>316</v>
      </c>
      <c r="S1" s="21" t="s">
        <v>176</v>
      </c>
    </row>
    <row r="2" spans="1:19" ht="15.75" thickTop="1" x14ac:dyDescent="0.25">
      <c r="A2" s="19"/>
      <c r="B2" s="19" t="s">
        <v>2</v>
      </c>
      <c r="C2" s="19"/>
      <c r="D2" s="19"/>
      <c r="E2" s="19"/>
      <c r="F2" s="19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x14ac:dyDescent="0.25">
      <c r="A3" s="19"/>
      <c r="B3" s="19"/>
      <c r="C3" s="19" t="s">
        <v>3</v>
      </c>
      <c r="D3" s="19"/>
      <c r="E3" s="19"/>
      <c r="F3" s="19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x14ac:dyDescent="0.25">
      <c r="A4" s="19"/>
      <c r="B4" s="19"/>
      <c r="C4" s="19"/>
      <c r="D4" s="19" t="s">
        <v>4</v>
      </c>
      <c r="E4" s="19"/>
      <c r="F4" s="19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x14ac:dyDescent="0.25">
      <c r="A5" s="19"/>
      <c r="B5" s="19"/>
      <c r="C5" s="19"/>
      <c r="D5" s="19"/>
      <c r="E5" s="19" t="s">
        <v>5</v>
      </c>
      <c r="F5" s="19"/>
      <c r="G5" s="20">
        <v>0</v>
      </c>
      <c r="H5" s="20">
        <v>348</v>
      </c>
      <c r="I5" s="20">
        <v>0</v>
      </c>
      <c r="J5" s="20">
        <v>940.6</v>
      </c>
      <c r="K5" s="20">
        <v>0</v>
      </c>
      <c r="L5" s="20">
        <v>1671.85</v>
      </c>
      <c r="M5" s="20">
        <v>1000</v>
      </c>
      <c r="N5" s="20">
        <v>1287</v>
      </c>
      <c r="O5" s="20">
        <v>0</v>
      </c>
      <c r="P5" s="20">
        <v>2884.27</v>
      </c>
      <c r="Q5" s="20">
        <v>1000</v>
      </c>
      <c r="R5" s="20">
        <v>759</v>
      </c>
      <c r="S5" s="20">
        <f t="shared" ref="S5:S10" si="0">ROUND(SUM(G5:R5),5)</f>
        <v>9890.7199999999993</v>
      </c>
    </row>
    <row r="6" spans="1:19" x14ac:dyDescent="0.25">
      <c r="A6" s="19"/>
      <c r="B6" s="19"/>
      <c r="C6" s="19"/>
      <c r="D6" s="19"/>
      <c r="E6" s="19" t="s">
        <v>284</v>
      </c>
      <c r="F6" s="19"/>
      <c r="G6" s="20">
        <v>49.43</v>
      </c>
      <c r="H6" s="20">
        <v>190</v>
      </c>
      <c r="I6" s="20">
        <v>1088.3</v>
      </c>
      <c r="J6" s="20">
        <v>0</v>
      </c>
      <c r="K6" s="20">
        <v>10525</v>
      </c>
      <c r="L6" s="20">
        <v>90</v>
      </c>
      <c r="M6" s="20">
        <v>-1.91</v>
      </c>
      <c r="N6" s="20">
        <v>4919</v>
      </c>
      <c r="O6" s="20">
        <v>2117</v>
      </c>
      <c r="P6" s="20">
        <v>0</v>
      </c>
      <c r="Q6" s="20">
        <v>0</v>
      </c>
      <c r="R6" s="20">
        <v>3237</v>
      </c>
      <c r="S6" s="20">
        <f t="shared" si="0"/>
        <v>22213.82</v>
      </c>
    </row>
    <row r="7" spans="1:19" x14ac:dyDescent="0.25">
      <c r="A7" s="19"/>
      <c r="B7" s="19"/>
      <c r="C7" s="19"/>
      <c r="D7" s="19"/>
      <c r="E7" s="19" t="s">
        <v>285</v>
      </c>
      <c r="F7" s="19"/>
      <c r="G7" s="20">
        <v>756.63</v>
      </c>
      <c r="H7" s="20">
        <v>1077</v>
      </c>
      <c r="I7" s="20">
        <v>858</v>
      </c>
      <c r="J7" s="20">
        <v>1316.86</v>
      </c>
      <c r="K7" s="20">
        <v>1955.83</v>
      </c>
      <c r="L7" s="20">
        <v>2433.73</v>
      </c>
      <c r="M7" s="20">
        <v>2409</v>
      </c>
      <c r="N7" s="20">
        <v>1567</v>
      </c>
      <c r="O7" s="20">
        <v>2287.75</v>
      </c>
      <c r="P7" s="20">
        <v>2494</v>
      </c>
      <c r="Q7" s="20">
        <v>2026.97</v>
      </c>
      <c r="R7" s="20">
        <v>917</v>
      </c>
      <c r="S7" s="20">
        <f t="shared" si="0"/>
        <v>20099.77</v>
      </c>
    </row>
    <row r="8" spans="1:19" x14ac:dyDescent="0.25">
      <c r="A8" s="19"/>
      <c r="B8" s="19"/>
      <c r="C8" s="19"/>
      <c r="D8" s="19"/>
      <c r="E8" s="19" t="s">
        <v>297</v>
      </c>
      <c r="F8" s="19"/>
      <c r="G8" s="20">
        <v>0</v>
      </c>
      <c r="H8" s="20">
        <v>4225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f t="shared" si="0"/>
        <v>4225</v>
      </c>
    </row>
    <row r="9" spans="1:19" ht="15.75" thickBot="1" x14ac:dyDescent="0.3">
      <c r="A9" s="19"/>
      <c r="B9" s="19"/>
      <c r="C9" s="19"/>
      <c r="D9" s="19"/>
      <c r="E9" s="19" t="s">
        <v>8</v>
      </c>
      <c r="F9" s="19"/>
      <c r="G9" s="25">
        <v>27066.67</v>
      </c>
      <c r="H9" s="25">
        <v>25287.31</v>
      </c>
      <c r="I9" s="25">
        <v>28828.67</v>
      </c>
      <c r="J9" s="25">
        <v>44524.67</v>
      </c>
      <c r="K9" s="25">
        <v>34355.160000000003</v>
      </c>
      <c r="L9" s="25">
        <v>32784.870000000003</v>
      </c>
      <c r="M9" s="25">
        <v>44066.67</v>
      </c>
      <c r="N9" s="25">
        <v>42842.5</v>
      </c>
      <c r="O9" s="25">
        <v>24342.62</v>
      </c>
      <c r="P9" s="25">
        <v>28899.84</v>
      </c>
      <c r="Q9" s="25">
        <v>32794.230000000003</v>
      </c>
      <c r="R9" s="25">
        <v>35858.17</v>
      </c>
      <c r="S9" s="25">
        <f t="shared" si="0"/>
        <v>401651.38</v>
      </c>
    </row>
    <row r="10" spans="1:19" x14ac:dyDescent="0.25">
      <c r="A10" s="19"/>
      <c r="B10" s="19"/>
      <c r="C10" s="19"/>
      <c r="D10" s="19" t="s">
        <v>9</v>
      </c>
      <c r="E10" s="19"/>
      <c r="F10" s="19"/>
      <c r="G10" s="20">
        <f t="shared" ref="G10:R10" si="1">ROUND(SUM(G4:G9),5)</f>
        <v>27872.73</v>
      </c>
      <c r="H10" s="20">
        <f t="shared" si="1"/>
        <v>31127.31</v>
      </c>
      <c r="I10" s="20">
        <f t="shared" si="1"/>
        <v>30774.97</v>
      </c>
      <c r="J10" s="20">
        <f t="shared" si="1"/>
        <v>46782.13</v>
      </c>
      <c r="K10" s="20">
        <f t="shared" si="1"/>
        <v>46835.99</v>
      </c>
      <c r="L10" s="20">
        <f t="shared" si="1"/>
        <v>36980.449999999997</v>
      </c>
      <c r="M10" s="20">
        <f t="shared" si="1"/>
        <v>47473.760000000002</v>
      </c>
      <c r="N10" s="20">
        <f t="shared" si="1"/>
        <v>50615.5</v>
      </c>
      <c r="O10" s="20">
        <f t="shared" si="1"/>
        <v>28747.37</v>
      </c>
      <c r="P10" s="20">
        <f t="shared" si="1"/>
        <v>34278.11</v>
      </c>
      <c r="Q10" s="20">
        <f t="shared" si="1"/>
        <v>35821.199999999997</v>
      </c>
      <c r="R10" s="20">
        <f t="shared" si="1"/>
        <v>40771.17</v>
      </c>
      <c r="S10" s="20">
        <f t="shared" si="0"/>
        <v>458080.69</v>
      </c>
    </row>
    <row r="11" spans="1:19" x14ac:dyDescent="0.25">
      <c r="A11" s="19"/>
      <c r="B11" s="19"/>
      <c r="C11" s="19"/>
      <c r="D11" s="19" t="s">
        <v>10</v>
      </c>
      <c r="E11" s="19"/>
      <c r="F11" s="19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x14ac:dyDescent="0.25">
      <c r="A12" s="19"/>
      <c r="B12" s="19"/>
      <c r="C12" s="19"/>
      <c r="D12" s="19"/>
      <c r="E12" s="19" t="s">
        <v>11</v>
      </c>
      <c r="F12" s="19"/>
      <c r="G12" s="20">
        <v>4785.41</v>
      </c>
      <c r="H12" s="20">
        <v>4900.26</v>
      </c>
      <c r="I12" s="20">
        <v>4900.26</v>
      </c>
      <c r="J12" s="20">
        <v>9800.52</v>
      </c>
      <c r="K12" s="20">
        <v>0</v>
      </c>
      <c r="L12" s="20">
        <v>4900.26</v>
      </c>
      <c r="M12" s="20">
        <v>4900.26</v>
      </c>
      <c r="N12" s="20">
        <v>4900.26</v>
      </c>
      <c r="O12" s="20">
        <v>4900.26</v>
      </c>
      <c r="P12" s="20">
        <v>4900.26</v>
      </c>
      <c r="Q12" s="20">
        <v>4900.26</v>
      </c>
      <c r="R12" s="20">
        <v>4900.26</v>
      </c>
      <c r="S12" s="20">
        <f t="shared" ref="S12:S18" si="2">ROUND(SUM(G12:R12),5)</f>
        <v>58688.27</v>
      </c>
    </row>
    <row r="13" spans="1:19" x14ac:dyDescent="0.25">
      <c r="A13" s="19"/>
      <c r="B13" s="19"/>
      <c r="C13" s="19"/>
      <c r="D13" s="19"/>
      <c r="E13" s="19" t="s">
        <v>12</v>
      </c>
      <c r="F13" s="19"/>
      <c r="G13" s="20">
        <v>210</v>
      </c>
      <c r="H13" s="20">
        <v>210</v>
      </c>
      <c r="I13" s="20">
        <v>60</v>
      </c>
      <c r="J13" s="20">
        <v>870</v>
      </c>
      <c r="K13" s="20">
        <v>0</v>
      </c>
      <c r="L13" s="20">
        <v>270</v>
      </c>
      <c r="M13" s="20">
        <v>270</v>
      </c>
      <c r="N13" s="20">
        <v>270</v>
      </c>
      <c r="O13" s="20">
        <v>270</v>
      </c>
      <c r="P13" s="20">
        <v>270</v>
      </c>
      <c r="Q13" s="20">
        <v>270</v>
      </c>
      <c r="R13" s="20">
        <v>270</v>
      </c>
      <c r="S13" s="20">
        <f t="shared" si="2"/>
        <v>3240</v>
      </c>
    </row>
    <row r="14" spans="1:19" x14ac:dyDescent="0.25">
      <c r="A14" s="19"/>
      <c r="B14" s="19"/>
      <c r="C14" s="19"/>
      <c r="D14" s="19"/>
      <c r="E14" s="19" t="s">
        <v>13</v>
      </c>
      <c r="F14" s="19"/>
      <c r="G14" s="20">
        <v>1001</v>
      </c>
      <c r="H14" s="20">
        <v>1001</v>
      </c>
      <c r="I14" s="20">
        <v>1001</v>
      </c>
      <c r="J14" s="20">
        <v>2002</v>
      </c>
      <c r="K14" s="20">
        <v>0</v>
      </c>
      <c r="L14" s="20">
        <v>1001</v>
      </c>
      <c r="M14" s="20">
        <v>1001</v>
      </c>
      <c r="N14" s="20">
        <v>1001</v>
      </c>
      <c r="O14" s="20">
        <v>1001</v>
      </c>
      <c r="P14" s="20">
        <v>1001</v>
      </c>
      <c r="Q14" s="20">
        <v>1001</v>
      </c>
      <c r="R14" s="20">
        <v>1001</v>
      </c>
      <c r="S14" s="20">
        <f t="shared" si="2"/>
        <v>12012</v>
      </c>
    </row>
    <row r="15" spans="1:19" x14ac:dyDescent="0.25">
      <c r="A15" s="19"/>
      <c r="B15" s="19"/>
      <c r="C15" s="19"/>
      <c r="D15" s="19"/>
      <c r="E15" s="19" t="s">
        <v>14</v>
      </c>
      <c r="F15" s="19"/>
      <c r="G15" s="20">
        <v>210</v>
      </c>
      <c r="H15" s="20">
        <v>210</v>
      </c>
      <c r="I15" s="20">
        <v>210</v>
      </c>
      <c r="J15" s="20">
        <v>210</v>
      </c>
      <c r="K15" s="20">
        <v>210</v>
      </c>
      <c r="L15" s="20">
        <v>210</v>
      </c>
      <c r="M15" s="20">
        <v>420</v>
      </c>
      <c r="N15" s="20">
        <v>210</v>
      </c>
      <c r="O15" s="20">
        <v>210</v>
      </c>
      <c r="P15" s="20">
        <v>0</v>
      </c>
      <c r="Q15" s="20">
        <v>210</v>
      </c>
      <c r="R15" s="20">
        <v>210</v>
      </c>
      <c r="S15" s="20">
        <f t="shared" si="2"/>
        <v>2520</v>
      </c>
    </row>
    <row r="16" spans="1:19" x14ac:dyDescent="0.25">
      <c r="A16" s="19"/>
      <c r="B16" s="19"/>
      <c r="C16" s="19"/>
      <c r="D16" s="19"/>
      <c r="E16" s="19" t="s">
        <v>235</v>
      </c>
      <c r="F16" s="19"/>
      <c r="G16" s="20">
        <v>500</v>
      </c>
      <c r="H16" s="20">
        <v>500</v>
      </c>
      <c r="I16" s="20">
        <v>500</v>
      </c>
      <c r="J16" s="20">
        <v>500</v>
      </c>
      <c r="K16" s="20">
        <v>500</v>
      </c>
      <c r="L16" s="20">
        <v>500</v>
      </c>
      <c r="M16" s="20">
        <v>1000</v>
      </c>
      <c r="N16" s="20">
        <v>500</v>
      </c>
      <c r="O16" s="20">
        <v>0</v>
      </c>
      <c r="P16" s="20">
        <v>500</v>
      </c>
      <c r="Q16" s="20">
        <v>500</v>
      </c>
      <c r="R16" s="20">
        <v>1000</v>
      </c>
      <c r="S16" s="20">
        <f t="shared" si="2"/>
        <v>6500</v>
      </c>
    </row>
    <row r="17" spans="1:19" ht="15.75" thickBot="1" x14ac:dyDescent="0.3">
      <c r="A17" s="19"/>
      <c r="B17" s="19"/>
      <c r="C17" s="19"/>
      <c r="D17" s="19"/>
      <c r="E17" s="19" t="s">
        <v>15</v>
      </c>
      <c r="F17" s="19"/>
      <c r="G17" s="25">
        <v>60</v>
      </c>
      <c r="H17" s="25">
        <v>60</v>
      </c>
      <c r="I17" s="25">
        <v>210</v>
      </c>
      <c r="J17" s="25">
        <v>-30</v>
      </c>
      <c r="K17" s="25">
        <v>200</v>
      </c>
      <c r="L17" s="25">
        <v>0</v>
      </c>
      <c r="M17" s="25">
        <v>0</v>
      </c>
      <c r="N17" s="25">
        <v>455</v>
      </c>
      <c r="O17" s="25">
        <v>305</v>
      </c>
      <c r="P17" s="25">
        <v>85</v>
      </c>
      <c r="Q17" s="25">
        <v>360</v>
      </c>
      <c r="R17" s="25">
        <v>190</v>
      </c>
      <c r="S17" s="25">
        <f t="shared" si="2"/>
        <v>1895</v>
      </c>
    </row>
    <row r="18" spans="1:19" x14ac:dyDescent="0.25">
      <c r="A18" s="19"/>
      <c r="B18" s="19"/>
      <c r="C18" s="19"/>
      <c r="D18" s="19" t="s">
        <v>16</v>
      </c>
      <c r="E18" s="19"/>
      <c r="F18" s="19"/>
      <c r="G18" s="20">
        <f t="shared" ref="G18:R18" si="3">ROUND(SUM(G11:G17),5)</f>
        <v>6766.41</v>
      </c>
      <c r="H18" s="20">
        <f t="shared" si="3"/>
        <v>6881.26</v>
      </c>
      <c r="I18" s="20">
        <f t="shared" si="3"/>
        <v>6881.26</v>
      </c>
      <c r="J18" s="20">
        <f t="shared" si="3"/>
        <v>13352.52</v>
      </c>
      <c r="K18" s="20">
        <f t="shared" si="3"/>
        <v>910</v>
      </c>
      <c r="L18" s="20">
        <f t="shared" si="3"/>
        <v>6881.26</v>
      </c>
      <c r="M18" s="20">
        <f t="shared" si="3"/>
        <v>7591.26</v>
      </c>
      <c r="N18" s="20">
        <f t="shared" si="3"/>
        <v>7336.26</v>
      </c>
      <c r="O18" s="20">
        <f t="shared" si="3"/>
        <v>6686.26</v>
      </c>
      <c r="P18" s="20">
        <f t="shared" si="3"/>
        <v>6756.26</v>
      </c>
      <c r="Q18" s="20">
        <f t="shared" si="3"/>
        <v>7241.26</v>
      </c>
      <c r="R18" s="20">
        <f t="shared" si="3"/>
        <v>7571.26</v>
      </c>
      <c r="S18" s="20">
        <f t="shared" si="2"/>
        <v>84855.27</v>
      </c>
    </row>
    <row r="19" spans="1:19" x14ac:dyDescent="0.25">
      <c r="A19" s="19"/>
      <c r="B19" s="19"/>
      <c r="C19" s="19"/>
      <c r="D19" s="19" t="s">
        <v>17</v>
      </c>
      <c r="E19" s="19"/>
      <c r="F19" s="1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x14ac:dyDescent="0.25">
      <c r="A20" s="19"/>
      <c r="B20" s="19"/>
      <c r="C20" s="19"/>
      <c r="D20" s="19"/>
      <c r="E20" s="19" t="s">
        <v>19</v>
      </c>
      <c r="F20" s="19"/>
      <c r="G20" s="20">
        <v>0</v>
      </c>
      <c r="H20" s="20">
        <v>0</v>
      </c>
      <c r="I20" s="20">
        <v>867.74</v>
      </c>
      <c r="J20" s="20">
        <v>-328.71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f>ROUND(SUM(G20:R20),5)</f>
        <v>539.03</v>
      </c>
    </row>
    <row r="21" spans="1:19" x14ac:dyDescent="0.25">
      <c r="A21" s="19"/>
      <c r="B21" s="19"/>
      <c r="C21" s="19"/>
      <c r="D21" s="19"/>
      <c r="E21" s="19" t="s">
        <v>20</v>
      </c>
      <c r="F21" s="19"/>
      <c r="G21" s="20">
        <v>0</v>
      </c>
      <c r="H21" s="20">
        <v>190</v>
      </c>
      <c r="I21" s="20">
        <v>0</v>
      </c>
      <c r="J21" s="20">
        <v>0</v>
      </c>
      <c r="K21" s="20">
        <v>50</v>
      </c>
      <c r="L21" s="20">
        <v>0</v>
      </c>
      <c r="M21" s="20">
        <v>0</v>
      </c>
      <c r="N21" s="20">
        <v>0</v>
      </c>
      <c r="O21" s="20">
        <v>0</v>
      </c>
      <c r="P21" s="20">
        <v>8965</v>
      </c>
      <c r="Q21" s="20">
        <v>5649</v>
      </c>
      <c r="R21" s="20">
        <v>1575</v>
      </c>
      <c r="S21" s="20">
        <f>ROUND(SUM(G21:R21),5)</f>
        <v>16429</v>
      </c>
    </row>
    <row r="22" spans="1:19" ht="15.75" thickBot="1" x14ac:dyDescent="0.3">
      <c r="A22" s="19"/>
      <c r="B22" s="19"/>
      <c r="C22" s="19"/>
      <c r="D22" s="19"/>
      <c r="E22" s="19" t="s">
        <v>241</v>
      </c>
      <c r="F22" s="19"/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1062</v>
      </c>
      <c r="R22" s="25">
        <v>0</v>
      </c>
      <c r="S22" s="25">
        <f>ROUND(SUM(G22:R22),5)</f>
        <v>1062</v>
      </c>
    </row>
    <row r="23" spans="1:19" x14ac:dyDescent="0.25">
      <c r="A23" s="19"/>
      <c r="B23" s="19"/>
      <c r="C23" s="19"/>
      <c r="D23" s="19" t="s">
        <v>21</v>
      </c>
      <c r="E23" s="19"/>
      <c r="F23" s="19"/>
      <c r="G23" s="20">
        <f t="shared" ref="G23:R23" si="4">ROUND(SUM(G19:G22),5)</f>
        <v>0</v>
      </c>
      <c r="H23" s="20">
        <f t="shared" si="4"/>
        <v>190</v>
      </c>
      <c r="I23" s="20">
        <f t="shared" si="4"/>
        <v>867.74</v>
      </c>
      <c r="J23" s="20">
        <f t="shared" si="4"/>
        <v>-328.71</v>
      </c>
      <c r="K23" s="20">
        <f t="shared" si="4"/>
        <v>50</v>
      </c>
      <c r="L23" s="20">
        <f t="shared" si="4"/>
        <v>0</v>
      </c>
      <c r="M23" s="20">
        <f t="shared" si="4"/>
        <v>0</v>
      </c>
      <c r="N23" s="20">
        <f t="shared" si="4"/>
        <v>0</v>
      </c>
      <c r="O23" s="20">
        <f t="shared" si="4"/>
        <v>0</v>
      </c>
      <c r="P23" s="20">
        <f t="shared" si="4"/>
        <v>8965</v>
      </c>
      <c r="Q23" s="20">
        <f t="shared" si="4"/>
        <v>6711</v>
      </c>
      <c r="R23" s="20">
        <f t="shared" si="4"/>
        <v>1575</v>
      </c>
      <c r="S23" s="20">
        <f>ROUND(SUM(G23:R23),5)</f>
        <v>18030.03</v>
      </c>
    </row>
    <row r="24" spans="1:19" x14ac:dyDescent="0.25">
      <c r="A24" s="19"/>
      <c r="B24" s="19"/>
      <c r="C24" s="19"/>
      <c r="D24" s="19" t="s">
        <v>261</v>
      </c>
      <c r="E24" s="19"/>
      <c r="F24" s="19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19" ht="15.75" thickBot="1" x14ac:dyDescent="0.3">
      <c r="A25" s="19"/>
      <c r="B25" s="19"/>
      <c r="C25" s="19"/>
      <c r="D25" s="19"/>
      <c r="E25" s="19" t="s">
        <v>262</v>
      </c>
      <c r="F25" s="19"/>
      <c r="G25" s="25">
        <v>0</v>
      </c>
      <c r="H25" s="25">
        <v>0</v>
      </c>
      <c r="I25" s="25">
        <v>3.25</v>
      </c>
      <c r="J25" s="25">
        <v>0</v>
      </c>
      <c r="K25" s="25">
        <v>0</v>
      </c>
      <c r="L25" s="25">
        <v>0.34</v>
      </c>
      <c r="M25" s="25">
        <v>0</v>
      </c>
      <c r="N25" s="25">
        <v>0</v>
      </c>
      <c r="O25" s="25">
        <v>1.25</v>
      </c>
      <c r="P25" s="25">
        <v>0</v>
      </c>
      <c r="Q25" s="25">
        <v>0</v>
      </c>
      <c r="R25" s="25">
        <v>4.99</v>
      </c>
      <c r="S25" s="25">
        <f>ROUND(SUM(G25:R25),5)</f>
        <v>9.83</v>
      </c>
    </row>
    <row r="26" spans="1:19" x14ac:dyDescent="0.25">
      <c r="A26" s="19"/>
      <c r="B26" s="19"/>
      <c r="C26" s="19"/>
      <c r="D26" s="19" t="s">
        <v>263</v>
      </c>
      <c r="E26" s="19"/>
      <c r="F26" s="19"/>
      <c r="G26" s="20">
        <f t="shared" ref="G26:R26" si="5">ROUND(SUM(G24:G25),5)</f>
        <v>0</v>
      </c>
      <c r="H26" s="20">
        <f t="shared" si="5"/>
        <v>0</v>
      </c>
      <c r="I26" s="20">
        <f t="shared" si="5"/>
        <v>3.25</v>
      </c>
      <c r="J26" s="20">
        <f t="shared" si="5"/>
        <v>0</v>
      </c>
      <c r="K26" s="20">
        <f t="shared" si="5"/>
        <v>0</v>
      </c>
      <c r="L26" s="20">
        <f t="shared" si="5"/>
        <v>0.34</v>
      </c>
      <c r="M26" s="20">
        <f t="shared" si="5"/>
        <v>0</v>
      </c>
      <c r="N26" s="20">
        <f t="shared" si="5"/>
        <v>0</v>
      </c>
      <c r="O26" s="20">
        <f t="shared" si="5"/>
        <v>1.25</v>
      </c>
      <c r="P26" s="20">
        <f t="shared" si="5"/>
        <v>0</v>
      </c>
      <c r="Q26" s="20">
        <f t="shared" si="5"/>
        <v>0</v>
      </c>
      <c r="R26" s="20">
        <f t="shared" si="5"/>
        <v>4.99</v>
      </c>
      <c r="S26" s="20">
        <f>ROUND(SUM(G26:R26),5)</f>
        <v>9.83</v>
      </c>
    </row>
    <row r="27" spans="1:19" x14ac:dyDescent="0.25">
      <c r="A27" s="19"/>
      <c r="B27" s="19"/>
      <c r="C27" s="19"/>
      <c r="D27" s="19" t="s">
        <v>22</v>
      </c>
      <c r="E27" s="19"/>
      <c r="F27" s="19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 x14ac:dyDescent="0.25">
      <c r="A28" s="19"/>
      <c r="B28" s="19"/>
      <c r="C28" s="19"/>
      <c r="D28" s="19"/>
      <c r="E28" s="19" t="s">
        <v>23</v>
      </c>
      <c r="F28" s="19"/>
      <c r="G28" s="20">
        <v>0</v>
      </c>
      <c r="H28" s="20">
        <v>40</v>
      </c>
      <c r="I28" s="20">
        <v>20</v>
      </c>
      <c r="J28" s="20">
        <v>60</v>
      </c>
      <c r="K28" s="20">
        <v>20</v>
      </c>
      <c r="L28" s="20">
        <v>40</v>
      </c>
      <c r="M28" s="20">
        <v>20</v>
      </c>
      <c r="N28" s="20">
        <v>0</v>
      </c>
      <c r="O28" s="20">
        <v>20</v>
      </c>
      <c r="P28" s="20">
        <v>100</v>
      </c>
      <c r="Q28" s="20">
        <v>120</v>
      </c>
      <c r="R28" s="20">
        <v>20</v>
      </c>
      <c r="S28" s="20">
        <f t="shared" ref="S28:S34" si="6">ROUND(SUM(G28:R28),5)</f>
        <v>460</v>
      </c>
    </row>
    <row r="29" spans="1:19" x14ac:dyDescent="0.25">
      <c r="A29" s="19"/>
      <c r="B29" s="19"/>
      <c r="C29" s="19"/>
      <c r="D29" s="19"/>
      <c r="E29" s="19" t="s">
        <v>24</v>
      </c>
      <c r="F29" s="19"/>
      <c r="G29" s="20">
        <v>22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f t="shared" si="6"/>
        <v>22</v>
      </c>
    </row>
    <row r="30" spans="1:19" x14ac:dyDescent="0.25">
      <c r="A30" s="19"/>
      <c r="B30" s="19"/>
      <c r="C30" s="19"/>
      <c r="D30" s="19"/>
      <c r="E30" s="19" t="s">
        <v>25</v>
      </c>
      <c r="F30" s="19"/>
      <c r="G30" s="20">
        <v>0</v>
      </c>
      <c r="H30" s="20">
        <v>0</v>
      </c>
      <c r="I30" s="20">
        <v>0</v>
      </c>
      <c r="J30" s="20">
        <v>32.07</v>
      </c>
      <c r="K30" s="20">
        <v>0</v>
      </c>
      <c r="L30" s="20">
        <v>0</v>
      </c>
      <c r="M30" s="20">
        <v>0</v>
      </c>
      <c r="N30" s="20">
        <v>0</v>
      </c>
      <c r="O30" s="20">
        <v>106.15</v>
      </c>
      <c r="P30" s="20">
        <v>76.45</v>
      </c>
      <c r="Q30" s="20">
        <v>0</v>
      </c>
      <c r="R30" s="20">
        <v>85.98</v>
      </c>
      <c r="S30" s="20">
        <f t="shared" si="6"/>
        <v>300.64999999999998</v>
      </c>
    </row>
    <row r="31" spans="1:19" x14ac:dyDescent="0.25">
      <c r="A31" s="19"/>
      <c r="B31" s="19"/>
      <c r="C31" s="19"/>
      <c r="D31" s="19"/>
      <c r="E31" s="19" t="s">
        <v>27</v>
      </c>
      <c r="F31" s="19"/>
      <c r="G31" s="20">
        <v>136</v>
      </c>
      <c r="H31" s="20">
        <v>77.23</v>
      </c>
      <c r="I31" s="20">
        <v>0</v>
      </c>
      <c r="J31" s="20">
        <v>88.65</v>
      </c>
      <c r="K31" s="20">
        <v>74.62</v>
      </c>
      <c r="L31" s="20">
        <v>77.459999999999994</v>
      </c>
      <c r="M31" s="20">
        <v>73</v>
      </c>
      <c r="N31" s="20">
        <v>54.33</v>
      </c>
      <c r="O31" s="20">
        <v>321.72000000000003</v>
      </c>
      <c r="P31" s="20">
        <v>43.28</v>
      </c>
      <c r="Q31" s="20">
        <v>300</v>
      </c>
      <c r="R31" s="20">
        <v>219.61</v>
      </c>
      <c r="S31" s="20">
        <f t="shared" si="6"/>
        <v>1465.9</v>
      </c>
    </row>
    <row r="32" spans="1:19" ht="15.75" thickBot="1" x14ac:dyDescent="0.3">
      <c r="A32" s="19"/>
      <c r="B32" s="19"/>
      <c r="C32" s="19"/>
      <c r="D32" s="19"/>
      <c r="E32" s="19" t="s">
        <v>28</v>
      </c>
      <c r="F32" s="19"/>
      <c r="G32" s="20">
        <v>0</v>
      </c>
      <c r="H32" s="20">
        <v>-46.78</v>
      </c>
      <c r="I32" s="20">
        <v>0</v>
      </c>
      <c r="J32" s="20">
        <v>0</v>
      </c>
      <c r="K32" s="20">
        <v>167.37</v>
      </c>
      <c r="L32" s="20">
        <v>0</v>
      </c>
      <c r="M32" s="20">
        <v>92.61</v>
      </c>
      <c r="N32" s="20">
        <v>553.42999999999995</v>
      </c>
      <c r="O32" s="20">
        <v>0</v>
      </c>
      <c r="P32" s="20">
        <v>0</v>
      </c>
      <c r="Q32" s="20">
        <v>124.07</v>
      </c>
      <c r="R32" s="20">
        <v>0</v>
      </c>
      <c r="S32" s="20">
        <f t="shared" si="6"/>
        <v>890.7</v>
      </c>
    </row>
    <row r="33" spans="1:19" ht="15.75" thickBot="1" x14ac:dyDescent="0.3">
      <c r="A33" s="19"/>
      <c r="B33" s="19"/>
      <c r="C33" s="19"/>
      <c r="D33" s="19" t="s">
        <v>29</v>
      </c>
      <c r="E33" s="19"/>
      <c r="F33" s="19"/>
      <c r="G33" s="23">
        <f t="shared" ref="G33:R33" si="7">ROUND(SUM(G27:G32),5)</f>
        <v>158</v>
      </c>
      <c r="H33" s="23">
        <f t="shared" si="7"/>
        <v>70.45</v>
      </c>
      <c r="I33" s="23">
        <f t="shared" si="7"/>
        <v>20</v>
      </c>
      <c r="J33" s="23">
        <f t="shared" si="7"/>
        <v>180.72</v>
      </c>
      <c r="K33" s="23">
        <f t="shared" si="7"/>
        <v>261.99</v>
      </c>
      <c r="L33" s="23">
        <f t="shared" si="7"/>
        <v>117.46</v>
      </c>
      <c r="M33" s="23">
        <f t="shared" si="7"/>
        <v>185.61</v>
      </c>
      <c r="N33" s="23">
        <f t="shared" si="7"/>
        <v>607.76</v>
      </c>
      <c r="O33" s="23">
        <f t="shared" si="7"/>
        <v>447.87</v>
      </c>
      <c r="P33" s="23">
        <f t="shared" si="7"/>
        <v>219.73</v>
      </c>
      <c r="Q33" s="23">
        <f t="shared" si="7"/>
        <v>544.07000000000005</v>
      </c>
      <c r="R33" s="23">
        <f t="shared" si="7"/>
        <v>325.58999999999997</v>
      </c>
      <c r="S33" s="23">
        <f t="shared" si="6"/>
        <v>3139.25</v>
      </c>
    </row>
    <row r="34" spans="1:19" x14ac:dyDescent="0.25">
      <c r="A34" s="19"/>
      <c r="B34" s="19"/>
      <c r="C34" s="19" t="s">
        <v>30</v>
      </c>
      <c r="D34" s="19"/>
      <c r="E34" s="19"/>
      <c r="F34" s="19"/>
      <c r="G34" s="20">
        <f t="shared" ref="G34:R34" si="8">ROUND(G3+G10+G18+G23+G26+G33,5)</f>
        <v>34797.14</v>
      </c>
      <c r="H34" s="20">
        <f t="shared" si="8"/>
        <v>38269.019999999997</v>
      </c>
      <c r="I34" s="20">
        <f t="shared" si="8"/>
        <v>38547.22</v>
      </c>
      <c r="J34" s="20">
        <f t="shared" si="8"/>
        <v>59986.66</v>
      </c>
      <c r="K34" s="20">
        <f t="shared" si="8"/>
        <v>48057.98</v>
      </c>
      <c r="L34" s="20">
        <f t="shared" si="8"/>
        <v>43979.51</v>
      </c>
      <c r="M34" s="20">
        <f t="shared" si="8"/>
        <v>55250.63</v>
      </c>
      <c r="N34" s="20">
        <f t="shared" si="8"/>
        <v>58559.519999999997</v>
      </c>
      <c r="O34" s="20">
        <f t="shared" si="8"/>
        <v>35882.75</v>
      </c>
      <c r="P34" s="20">
        <f t="shared" si="8"/>
        <v>50219.1</v>
      </c>
      <c r="Q34" s="20">
        <f t="shared" si="8"/>
        <v>50317.53</v>
      </c>
      <c r="R34" s="20">
        <f t="shared" si="8"/>
        <v>50248.01</v>
      </c>
      <c r="S34" s="20">
        <f t="shared" si="6"/>
        <v>564115.06999999995</v>
      </c>
    </row>
    <row r="35" spans="1:19" x14ac:dyDescent="0.25">
      <c r="A35" s="19"/>
      <c r="B35" s="19"/>
      <c r="C35" s="19" t="s">
        <v>31</v>
      </c>
      <c r="D35" s="19"/>
      <c r="E35" s="19"/>
      <c r="F35" s="19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19" x14ac:dyDescent="0.25">
      <c r="A36" s="19"/>
      <c r="B36" s="19"/>
      <c r="C36" s="19"/>
      <c r="D36" s="19" t="s">
        <v>32</v>
      </c>
      <c r="E36" s="19"/>
      <c r="F36" s="19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</row>
    <row r="37" spans="1:19" x14ac:dyDescent="0.25">
      <c r="A37" s="19"/>
      <c r="B37" s="19"/>
      <c r="C37" s="19"/>
      <c r="D37" s="19"/>
      <c r="E37" s="19" t="s">
        <v>33</v>
      </c>
      <c r="F37" s="19"/>
      <c r="G37" s="20">
        <v>0</v>
      </c>
      <c r="H37" s="20">
        <v>500</v>
      </c>
      <c r="I37" s="20">
        <v>0</v>
      </c>
      <c r="J37" s="20">
        <v>0</v>
      </c>
      <c r="K37" s="20">
        <v>91.9</v>
      </c>
      <c r="L37" s="20">
        <v>0</v>
      </c>
      <c r="M37" s="20">
        <v>137.5</v>
      </c>
      <c r="N37" s="20">
        <v>0</v>
      </c>
      <c r="O37" s="20">
        <v>0</v>
      </c>
      <c r="P37" s="20">
        <v>0</v>
      </c>
      <c r="Q37" s="20">
        <v>72.930000000000007</v>
      </c>
      <c r="R37" s="20">
        <v>55.49</v>
      </c>
      <c r="S37" s="20">
        <f t="shared" ref="S37:S45" si="9">ROUND(SUM(G37:R37),5)</f>
        <v>857.82</v>
      </c>
    </row>
    <row r="38" spans="1:19" x14ac:dyDescent="0.25">
      <c r="A38" s="19"/>
      <c r="B38" s="19"/>
      <c r="C38" s="19"/>
      <c r="D38" s="19"/>
      <c r="E38" s="19" t="s">
        <v>277</v>
      </c>
      <c r="F38" s="19"/>
      <c r="G38" s="20">
        <v>162.96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 t="shared" si="9"/>
        <v>162.96</v>
      </c>
    </row>
    <row r="39" spans="1:19" x14ac:dyDescent="0.25">
      <c r="A39" s="19"/>
      <c r="B39" s="19"/>
      <c r="C39" s="19"/>
      <c r="D39" s="19"/>
      <c r="E39" s="19" t="s">
        <v>36</v>
      </c>
      <c r="F39" s="19"/>
      <c r="G39" s="20">
        <v>0</v>
      </c>
      <c r="H39" s="20">
        <v>0</v>
      </c>
      <c r="I39" s="20">
        <v>239.83</v>
      </c>
      <c r="J39" s="20">
        <v>0</v>
      </c>
      <c r="K39" s="20">
        <v>0</v>
      </c>
      <c r="L39" s="20">
        <v>0</v>
      </c>
      <c r="M39" s="20">
        <v>0</v>
      </c>
      <c r="N39" s="20">
        <v>411.19</v>
      </c>
      <c r="O39" s="20">
        <v>0</v>
      </c>
      <c r="P39" s="20">
        <v>0</v>
      </c>
      <c r="Q39" s="20">
        <v>0</v>
      </c>
      <c r="R39" s="20">
        <v>0</v>
      </c>
      <c r="S39" s="20">
        <f t="shared" si="9"/>
        <v>651.02</v>
      </c>
    </row>
    <row r="40" spans="1:19" x14ac:dyDescent="0.25">
      <c r="A40" s="19"/>
      <c r="B40" s="19"/>
      <c r="C40" s="19"/>
      <c r="D40" s="19"/>
      <c r="E40" s="19" t="s">
        <v>282</v>
      </c>
      <c r="F40" s="19"/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65.739999999999995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f t="shared" si="9"/>
        <v>65.739999999999995</v>
      </c>
    </row>
    <row r="41" spans="1:19" x14ac:dyDescent="0.25">
      <c r="A41" s="19"/>
      <c r="B41" s="19"/>
      <c r="C41" s="19"/>
      <c r="D41" s="19"/>
      <c r="E41" s="19" t="s">
        <v>37</v>
      </c>
      <c r="F41" s="19"/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184.26</v>
      </c>
      <c r="O41" s="20">
        <v>0</v>
      </c>
      <c r="P41" s="20">
        <v>0</v>
      </c>
      <c r="Q41" s="20">
        <v>0</v>
      </c>
      <c r="R41" s="20">
        <v>173.76</v>
      </c>
      <c r="S41" s="20">
        <f t="shared" si="9"/>
        <v>358.02</v>
      </c>
    </row>
    <row r="42" spans="1:19" x14ac:dyDescent="0.25">
      <c r="A42" s="19"/>
      <c r="B42" s="19"/>
      <c r="C42" s="19"/>
      <c r="D42" s="19"/>
      <c r="E42" s="19" t="s">
        <v>38</v>
      </c>
      <c r="F42" s="19"/>
      <c r="G42" s="20">
        <v>300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f t="shared" si="9"/>
        <v>300</v>
      </c>
    </row>
    <row r="43" spans="1:19" x14ac:dyDescent="0.25">
      <c r="A43" s="19"/>
      <c r="B43" s="19"/>
      <c r="C43" s="19"/>
      <c r="D43" s="19"/>
      <c r="E43" s="19" t="s">
        <v>39</v>
      </c>
      <c r="F43" s="19"/>
      <c r="G43" s="20">
        <v>0</v>
      </c>
      <c r="H43" s="20">
        <v>0</v>
      </c>
      <c r="I43" s="20">
        <v>0</v>
      </c>
      <c r="J43" s="20">
        <v>0</v>
      </c>
      <c r="K43" s="20">
        <v>50.75</v>
      </c>
      <c r="L43" s="20">
        <v>50.75</v>
      </c>
      <c r="M43" s="20">
        <v>50.75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f t="shared" si="9"/>
        <v>152.25</v>
      </c>
    </row>
    <row r="44" spans="1:19" x14ac:dyDescent="0.25">
      <c r="A44" s="19"/>
      <c r="B44" s="19"/>
      <c r="C44" s="19"/>
      <c r="D44" s="19"/>
      <c r="E44" s="19" t="s">
        <v>40</v>
      </c>
      <c r="F44" s="19"/>
      <c r="G44" s="20">
        <v>0</v>
      </c>
      <c r="H44" s="20">
        <v>700</v>
      </c>
      <c r="I44" s="20">
        <v>-750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f t="shared" si="9"/>
        <v>-50</v>
      </c>
    </row>
    <row r="45" spans="1:19" x14ac:dyDescent="0.25">
      <c r="A45" s="19"/>
      <c r="B45" s="19"/>
      <c r="C45" s="19"/>
      <c r="D45" s="19"/>
      <c r="E45" s="19" t="s">
        <v>41</v>
      </c>
      <c r="F45" s="19"/>
      <c r="G45" s="20">
        <v>0</v>
      </c>
      <c r="H45" s="20">
        <v>0</v>
      </c>
      <c r="I45" s="20">
        <v>0</v>
      </c>
      <c r="J45" s="20">
        <v>0</v>
      </c>
      <c r="K45" s="20">
        <v>257.94</v>
      </c>
      <c r="L45" s="20">
        <v>0</v>
      </c>
      <c r="M45" s="20">
        <v>0</v>
      </c>
      <c r="N45" s="20">
        <v>0</v>
      </c>
      <c r="O45" s="20">
        <v>29.4</v>
      </c>
      <c r="P45" s="20">
        <v>218.69</v>
      </c>
      <c r="Q45" s="20">
        <v>0</v>
      </c>
      <c r="R45" s="20">
        <v>0</v>
      </c>
      <c r="S45" s="20">
        <f t="shared" si="9"/>
        <v>506.03</v>
      </c>
    </row>
    <row r="46" spans="1:19" x14ac:dyDescent="0.25">
      <c r="A46" s="19"/>
      <c r="B46" s="19"/>
      <c r="C46" s="19"/>
      <c r="D46" s="19"/>
      <c r="E46" s="19" t="s">
        <v>42</v>
      </c>
      <c r="F46" s="19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</row>
    <row r="47" spans="1:19" x14ac:dyDescent="0.25">
      <c r="A47" s="19"/>
      <c r="B47" s="19"/>
      <c r="C47" s="19"/>
      <c r="D47" s="19"/>
      <c r="E47" s="19"/>
      <c r="F47" s="19" t="s">
        <v>224</v>
      </c>
      <c r="G47" s="20">
        <v>0</v>
      </c>
      <c r="H47" s="20">
        <v>39.020000000000003</v>
      </c>
      <c r="I47" s="20">
        <v>0</v>
      </c>
      <c r="J47" s="20">
        <v>0</v>
      </c>
      <c r="K47" s="20">
        <v>60.3</v>
      </c>
      <c r="L47" s="20">
        <v>43.72</v>
      </c>
      <c r="M47" s="20">
        <v>0</v>
      </c>
      <c r="N47" s="20">
        <v>0</v>
      </c>
      <c r="O47" s="20">
        <v>19.5</v>
      </c>
      <c r="P47" s="20">
        <v>67.58</v>
      </c>
      <c r="Q47" s="20">
        <v>54.31</v>
      </c>
      <c r="R47" s="20">
        <v>57.64</v>
      </c>
      <c r="S47" s="20">
        <f>ROUND(SUM(G47:R47),5)</f>
        <v>342.07</v>
      </c>
    </row>
    <row r="48" spans="1:19" ht="15.75" thickBot="1" x14ac:dyDescent="0.3">
      <c r="A48" s="19"/>
      <c r="B48" s="19"/>
      <c r="C48" s="19"/>
      <c r="D48" s="19"/>
      <c r="E48" s="19"/>
      <c r="F48" s="19" t="s">
        <v>44</v>
      </c>
      <c r="G48" s="20">
        <v>60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26</v>
      </c>
      <c r="Q48" s="20">
        <v>0</v>
      </c>
      <c r="R48" s="20">
        <v>300</v>
      </c>
      <c r="S48" s="20">
        <f>ROUND(SUM(G48:R48),5)</f>
        <v>386</v>
      </c>
    </row>
    <row r="49" spans="1:19" ht="15.75" thickBot="1" x14ac:dyDescent="0.3">
      <c r="A49" s="19"/>
      <c r="B49" s="19"/>
      <c r="C49" s="19"/>
      <c r="D49" s="19"/>
      <c r="E49" s="19" t="s">
        <v>45</v>
      </c>
      <c r="F49" s="19"/>
      <c r="G49" s="23">
        <f t="shared" ref="G49:R49" si="10">ROUND(SUM(G46:G48),5)</f>
        <v>60</v>
      </c>
      <c r="H49" s="23">
        <f t="shared" si="10"/>
        <v>39.020000000000003</v>
      </c>
      <c r="I49" s="23">
        <f t="shared" si="10"/>
        <v>0</v>
      </c>
      <c r="J49" s="23">
        <f t="shared" si="10"/>
        <v>0</v>
      </c>
      <c r="K49" s="23">
        <f t="shared" si="10"/>
        <v>60.3</v>
      </c>
      <c r="L49" s="23">
        <f t="shared" si="10"/>
        <v>43.72</v>
      </c>
      <c r="M49" s="23">
        <f t="shared" si="10"/>
        <v>0</v>
      </c>
      <c r="N49" s="23">
        <f t="shared" si="10"/>
        <v>0</v>
      </c>
      <c r="O49" s="23">
        <f t="shared" si="10"/>
        <v>19.5</v>
      </c>
      <c r="P49" s="23">
        <f t="shared" si="10"/>
        <v>93.58</v>
      </c>
      <c r="Q49" s="23">
        <f t="shared" si="10"/>
        <v>54.31</v>
      </c>
      <c r="R49" s="23">
        <f t="shared" si="10"/>
        <v>357.64</v>
      </c>
      <c r="S49" s="23">
        <f>ROUND(SUM(G49:R49),5)</f>
        <v>728.07</v>
      </c>
    </row>
    <row r="50" spans="1:19" x14ac:dyDescent="0.25">
      <c r="A50" s="19"/>
      <c r="B50" s="19"/>
      <c r="C50" s="19"/>
      <c r="D50" s="19" t="s">
        <v>46</v>
      </c>
      <c r="E50" s="19"/>
      <c r="F50" s="19"/>
      <c r="G50" s="20">
        <f t="shared" ref="G50:R50" si="11">ROUND(SUM(G36:G45)+G49,5)</f>
        <v>522.96</v>
      </c>
      <c r="H50" s="20">
        <f t="shared" si="11"/>
        <v>1239.02</v>
      </c>
      <c r="I50" s="20">
        <f t="shared" si="11"/>
        <v>-510.17</v>
      </c>
      <c r="J50" s="20">
        <f t="shared" si="11"/>
        <v>0</v>
      </c>
      <c r="K50" s="20">
        <f t="shared" si="11"/>
        <v>460.89</v>
      </c>
      <c r="L50" s="20">
        <f t="shared" si="11"/>
        <v>94.47</v>
      </c>
      <c r="M50" s="20">
        <f t="shared" si="11"/>
        <v>253.99</v>
      </c>
      <c r="N50" s="20">
        <f t="shared" si="11"/>
        <v>595.45000000000005</v>
      </c>
      <c r="O50" s="20">
        <f t="shared" si="11"/>
        <v>48.9</v>
      </c>
      <c r="P50" s="20">
        <f t="shared" si="11"/>
        <v>312.27</v>
      </c>
      <c r="Q50" s="20">
        <f t="shared" si="11"/>
        <v>127.24</v>
      </c>
      <c r="R50" s="20">
        <f t="shared" si="11"/>
        <v>586.89</v>
      </c>
      <c r="S50" s="20">
        <f>ROUND(SUM(G50:R50),5)</f>
        <v>3731.91</v>
      </c>
    </row>
    <row r="51" spans="1:19" x14ac:dyDescent="0.25">
      <c r="A51" s="19"/>
      <c r="B51" s="19"/>
      <c r="C51" s="19"/>
      <c r="D51" s="19" t="s">
        <v>47</v>
      </c>
      <c r="E51" s="19"/>
      <c r="F51" s="19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</row>
    <row r="52" spans="1:19" x14ac:dyDescent="0.25">
      <c r="A52" s="19"/>
      <c r="B52" s="19"/>
      <c r="C52" s="19"/>
      <c r="D52" s="19"/>
      <c r="E52" s="19" t="s">
        <v>48</v>
      </c>
      <c r="F52" s="19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</row>
    <row r="53" spans="1:19" x14ac:dyDescent="0.25">
      <c r="A53" s="19"/>
      <c r="B53" s="19"/>
      <c r="C53" s="19"/>
      <c r="D53" s="19"/>
      <c r="E53" s="19"/>
      <c r="F53" s="19" t="s">
        <v>49</v>
      </c>
      <c r="G53" s="20">
        <v>0</v>
      </c>
      <c r="H53" s="20">
        <v>-101</v>
      </c>
      <c r="I53" s="20">
        <v>0</v>
      </c>
      <c r="J53" s="20">
        <v>66.88</v>
      </c>
      <c r="K53" s="20">
        <v>607.04</v>
      </c>
      <c r="L53" s="20">
        <v>121.99</v>
      </c>
      <c r="M53" s="20">
        <v>-370</v>
      </c>
      <c r="N53" s="20">
        <v>127.35</v>
      </c>
      <c r="O53" s="20">
        <v>0</v>
      </c>
      <c r="P53" s="20">
        <v>0</v>
      </c>
      <c r="Q53" s="20">
        <v>0</v>
      </c>
      <c r="R53" s="20">
        <v>0</v>
      </c>
      <c r="S53" s="20">
        <f>ROUND(SUM(G53:R53),5)</f>
        <v>452.26</v>
      </c>
    </row>
    <row r="54" spans="1:19" x14ac:dyDescent="0.25">
      <c r="A54" s="19"/>
      <c r="B54" s="19"/>
      <c r="C54" s="19"/>
      <c r="D54" s="19"/>
      <c r="E54" s="19"/>
      <c r="F54" s="19" t="s">
        <v>51</v>
      </c>
      <c r="G54" s="20">
        <v>0</v>
      </c>
      <c r="H54" s="20">
        <v>-370</v>
      </c>
      <c r="I54" s="20">
        <v>0</v>
      </c>
      <c r="J54" s="20">
        <v>0</v>
      </c>
      <c r="K54" s="20">
        <v>100</v>
      </c>
      <c r="L54" s="20">
        <v>50</v>
      </c>
      <c r="M54" s="20">
        <v>370</v>
      </c>
      <c r="N54" s="20">
        <v>0</v>
      </c>
      <c r="O54" s="20">
        <v>0</v>
      </c>
      <c r="P54" s="20">
        <v>0</v>
      </c>
      <c r="Q54" s="20">
        <v>0</v>
      </c>
      <c r="R54" s="20">
        <v>211.53</v>
      </c>
      <c r="S54" s="20">
        <f>ROUND(SUM(G54:R54),5)</f>
        <v>361.53</v>
      </c>
    </row>
    <row r="55" spans="1:19" ht="15.75" thickBot="1" x14ac:dyDescent="0.3">
      <c r="A55" s="19"/>
      <c r="B55" s="19"/>
      <c r="C55" s="19"/>
      <c r="D55" s="19"/>
      <c r="E55" s="19"/>
      <c r="F55" s="19" t="s">
        <v>52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134.04</v>
      </c>
      <c r="R55" s="25">
        <v>0</v>
      </c>
      <c r="S55" s="25">
        <f>ROUND(SUM(G55:R55),5)</f>
        <v>134.04</v>
      </c>
    </row>
    <row r="56" spans="1:19" x14ac:dyDescent="0.25">
      <c r="A56" s="19"/>
      <c r="B56" s="19"/>
      <c r="C56" s="19"/>
      <c r="D56" s="19"/>
      <c r="E56" s="19" t="s">
        <v>53</v>
      </c>
      <c r="F56" s="19"/>
      <c r="G56" s="20">
        <f t="shared" ref="G56:R56" si="12">ROUND(SUM(G52:G55),5)</f>
        <v>0</v>
      </c>
      <c r="H56" s="20">
        <f t="shared" si="12"/>
        <v>-471</v>
      </c>
      <c r="I56" s="20">
        <f t="shared" si="12"/>
        <v>0</v>
      </c>
      <c r="J56" s="20">
        <f t="shared" si="12"/>
        <v>66.88</v>
      </c>
      <c r="K56" s="20">
        <f t="shared" si="12"/>
        <v>707.04</v>
      </c>
      <c r="L56" s="20">
        <f t="shared" si="12"/>
        <v>171.99</v>
      </c>
      <c r="M56" s="20">
        <f t="shared" si="12"/>
        <v>0</v>
      </c>
      <c r="N56" s="20">
        <f t="shared" si="12"/>
        <v>127.35</v>
      </c>
      <c r="O56" s="20">
        <f t="shared" si="12"/>
        <v>0</v>
      </c>
      <c r="P56" s="20">
        <f t="shared" si="12"/>
        <v>0</v>
      </c>
      <c r="Q56" s="20">
        <f t="shared" si="12"/>
        <v>134.04</v>
      </c>
      <c r="R56" s="20">
        <f t="shared" si="12"/>
        <v>211.53</v>
      </c>
      <c r="S56" s="20">
        <f>ROUND(SUM(G56:R56),5)</f>
        <v>947.83</v>
      </c>
    </row>
    <row r="57" spans="1:19" x14ac:dyDescent="0.25">
      <c r="A57" s="19"/>
      <c r="B57" s="19"/>
      <c r="C57" s="19"/>
      <c r="D57" s="19"/>
      <c r="E57" s="19" t="s">
        <v>54</v>
      </c>
      <c r="F57" s="19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</row>
    <row r="58" spans="1:19" x14ac:dyDescent="0.25">
      <c r="A58" s="19"/>
      <c r="B58" s="19"/>
      <c r="C58" s="19"/>
      <c r="D58" s="19"/>
      <c r="E58" s="19"/>
      <c r="F58" s="19" t="s">
        <v>55</v>
      </c>
      <c r="G58" s="20">
        <v>0</v>
      </c>
      <c r="H58" s="20">
        <v>0</v>
      </c>
      <c r="I58" s="20">
        <v>0</v>
      </c>
      <c r="J58" s="20">
        <v>56.94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f t="shared" ref="S58:S67" si="13">ROUND(SUM(G58:R58),5)</f>
        <v>56.94</v>
      </c>
    </row>
    <row r="59" spans="1:19" x14ac:dyDescent="0.25">
      <c r="A59" s="19"/>
      <c r="B59" s="19"/>
      <c r="C59" s="19"/>
      <c r="D59" s="19"/>
      <c r="E59" s="19"/>
      <c r="F59" s="19" t="s">
        <v>56</v>
      </c>
      <c r="G59" s="20">
        <v>173.75</v>
      </c>
      <c r="H59" s="20">
        <v>447.5</v>
      </c>
      <c r="I59" s="20">
        <v>363.75</v>
      </c>
      <c r="J59" s="20">
        <v>438.75</v>
      </c>
      <c r="K59" s="20">
        <v>420</v>
      </c>
      <c r="L59" s="20">
        <v>236.25</v>
      </c>
      <c r="M59" s="20">
        <v>0</v>
      </c>
      <c r="N59" s="20">
        <v>345</v>
      </c>
      <c r="O59" s="20">
        <v>430.04</v>
      </c>
      <c r="P59" s="20">
        <v>243.75</v>
      </c>
      <c r="Q59" s="20">
        <v>547.5</v>
      </c>
      <c r="R59" s="20">
        <v>547.5</v>
      </c>
      <c r="S59" s="20">
        <f t="shared" si="13"/>
        <v>4193.79</v>
      </c>
    </row>
    <row r="60" spans="1:19" x14ac:dyDescent="0.25">
      <c r="A60" s="19"/>
      <c r="B60" s="19"/>
      <c r="C60" s="19"/>
      <c r="D60" s="19"/>
      <c r="E60" s="19"/>
      <c r="F60" s="19" t="s">
        <v>57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75</v>
      </c>
      <c r="R60" s="20">
        <v>40</v>
      </c>
      <c r="S60" s="20">
        <f t="shared" si="13"/>
        <v>115</v>
      </c>
    </row>
    <row r="61" spans="1:19" x14ac:dyDescent="0.25">
      <c r="A61" s="19"/>
      <c r="B61" s="19"/>
      <c r="C61" s="19"/>
      <c r="D61" s="19"/>
      <c r="E61" s="19"/>
      <c r="F61" s="19" t="s">
        <v>58</v>
      </c>
      <c r="G61" s="20">
        <v>7.98</v>
      </c>
      <c r="H61" s="20">
        <v>0</v>
      </c>
      <c r="I61" s="20">
        <v>219.7</v>
      </c>
      <c r="J61" s="20">
        <v>0</v>
      </c>
      <c r="K61" s="20">
        <v>125</v>
      </c>
      <c r="L61" s="20">
        <v>109.05</v>
      </c>
      <c r="M61" s="20">
        <v>0</v>
      </c>
      <c r="N61" s="20">
        <v>0</v>
      </c>
      <c r="O61" s="20">
        <v>0</v>
      </c>
      <c r="P61" s="20">
        <v>0</v>
      </c>
      <c r="Q61" s="20">
        <v>88.8</v>
      </c>
      <c r="R61" s="20">
        <v>58.61</v>
      </c>
      <c r="S61" s="20">
        <f t="shared" si="13"/>
        <v>609.14</v>
      </c>
    </row>
    <row r="62" spans="1:19" x14ac:dyDescent="0.25">
      <c r="A62" s="19"/>
      <c r="B62" s="19"/>
      <c r="C62" s="19"/>
      <c r="D62" s="19"/>
      <c r="E62" s="19"/>
      <c r="F62" s="19" t="s">
        <v>299</v>
      </c>
      <c r="G62" s="20">
        <v>0</v>
      </c>
      <c r="H62" s="20">
        <v>0</v>
      </c>
      <c r="I62" s="20">
        <v>180</v>
      </c>
      <c r="J62" s="20">
        <v>525</v>
      </c>
      <c r="K62" s="20">
        <v>476.25</v>
      </c>
      <c r="L62" s="20">
        <v>105</v>
      </c>
      <c r="M62" s="20">
        <v>228.75</v>
      </c>
      <c r="N62" s="20">
        <v>337.5</v>
      </c>
      <c r="O62" s="20">
        <v>510</v>
      </c>
      <c r="P62" s="20">
        <v>318.75</v>
      </c>
      <c r="Q62" s="20">
        <v>565.41999999999996</v>
      </c>
      <c r="R62" s="20">
        <v>294.43</v>
      </c>
      <c r="S62" s="20">
        <f t="shared" si="13"/>
        <v>3541.1</v>
      </c>
    </row>
    <row r="63" spans="1:19" x14ac:dyDescent="0.25">
      <c r="A63" s="19"/>
      <c r="B63" s="19"/>
      <c r="C63" s="19"/>
      <c r="D63" s="19"/>
      <c r="E63" s="19"/>
      <c r="F63" s="19" t="s">
        <v>50</v>
      </c>
      <c r="G63" s="20">
        <v>0</v>
      </c>
      <c r="H63" s="20">
        <v>0</v>
      </c>
      <c r="I63" s="20">
        <v>0</v>
      </c>
      <c r="J63" s="20">
        <v>740</v>
      </c>
      <c r="K63" s="20">
        <v>748.43</v>
      </c>
      <c r="L63" s="20">
        <v>244.15</v>
      </c>
      <c r="M63" s="20">
        <v>33.619999999999997</v>
      </c>
      <c r="N63" s="20">
        <v>38.380000000000003</v>
      </c>
      <c r="O63" s="20">
        <v>0</v>
      </c>
      <c r="P63" s="20">
        <v>34.96</v>
      </c>
      <c r="Q63" s="20">
        <v>12.53</v>
      </c>
      <c r="R63" s="20">
        <v>229.25</v>
      </c>
      <c r="S63" s="20">
        <f t="shared" si="13"/>
        <v>2081.3200000000002</v>
      </c>
    </row>
    <row r="64" spans="1:19" x14ac:dyDescent="0.25">
      <c r="A64" s="19"/>
      <c r="B64" s="19"/>
      <c r="C64" s="19"/>
      <c r="D64" s="19"/>
      <c r="E64" s="19"/>
      <c r="F64" s="19" t="s">
        <v>59</v>
      </c>
      <c r="G64" s="20">
        <v>15.75</v>
      </c>
      <c r="H64" s="20">
        <v>335.91</v>
      </c>
      <c r="I64" s="20">
        <v>348.26</v>
      </c>
      <c r="J64" s="20">
        <v>158.66999999999999</v>
      </c>
      <c r="K64" s="20">
        <v>21.33</v>
      </c>
      <c r="L64" s="20">
        <v>124.47</v>
      </c>
      <c r="M64" s="20">
        <v>14.78</v>
      </c>
      <c r="N64" s="20">
        <v>55.96</v>
      </c>
      <c r="O64" s="20">
        <v>165.77</v>
      </c>
      <c r="P64" s="20">
        <v>69.89</v>
      </c>
      <c r="Q64" s="20">
        <v>106.7</v>
      </c>
      <c r="R64" s="20">
        <v>740.57</v>
      </c>
      <c r="S64" s="20">
        <f t="shared" si="13"/>
        <v>2158.06</v>
      </c>
    </row>
    <row r="65" spans="1:19" x14ac:dyDescent="0.25">
      <c r="A65" s="19"/>
      <c r="B65" s="19"/>
      <c r="C65" s="19"/>
      <c r="D65" s="19"/>
      <c r="E65" s="19"/>
      <c r="F65" s="19" t="s">
        <v>60</v>
      </c>
      <c r="G65" s="20">
        <v>0</v>
      </c>
      <c r="H65" s="20">
        <v>235.84</v>
      </c>
      <c r="I65" s="20">
        <v>-536.95000000000005</v>
      </c>
      <c r="J65" s="20">
        <v>301.27999999999997</v>
      </c>
      <c r="K65" s="20">
        <v>70.23</v>
      </c>
      <c r="L65" s="20">
        <v>0</v>
      </c>
      <c r="M65" s="20">
        <v>250</v>
      </c>
      <c r="N65" s="20">
        <v>20.32</v>
      </c>
      <c r="O65" s="20">
        <v>0</v>
      </c>
      <c r="P65" s="20">
        <v>0</v>
      </c>
      <c r="Q65" s="20">
        <v>0</v>
      </c>
      <c r="R65" s="20">
        <v>0</v>
      </c>
      <c r="S65" s="20">
        <f t="shared" si="13"/>
        <v>340.72</v>
      </c>
    </row>
    <row r="66" spans="1:19" ht="15.75" thickBot="1" x14ac:dyDescent="0.3">
      <c r="A66" s="19"/>
      <c r="B66" s="19"/>
      <c r="C66" s="19"/>
      <c r="D66" s="19"/>
      <c r="E66" s="19"/>
      <c r="F66" s="19" t="s">
        <v>42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168.21</v>
      </c>
      <c r="M66" s="25">
        <v>-12.94</v>
      </c>
      <c r="N66" s="25">
        <v>10.72</v>
      </c>
      <c r="O66" s="25">
        <v>19.39</v>
      </c>
      <c r="P66" s="25">
        <v>0</v>
      </c>
      <c r="Q66" s="25">
        <v>0</v>
      </c>
      <c r="R66" s="25">
        <v>0</v>
      </c>
      <c r="S66" s="25">
        <f t="shared" si="13"/>
        <v>185.38</v>
      </c>
    </row>
    <row r="67" spans="1:19" x14ac:dyDescent="0.25">
      <c r="A67" s="19"/>
      <c r="B67" s="19"/>
      <c r="C67" s="19"/>
      <c r="D67" s="19"/>
      <c r="E67" s="19" t="s">
        <v>61</v>
      </c>
      <c r="F67" s="19"/>
      <c r="G67" s="20">
        <f t="shared" ref="G67:R67" si="14">ROUND(SUM(G57:G66),5)</f>
        <v>197.48</v>
      </c>
      <c r="H67" s="20">
        <f t="shared" si="14"/>
        <v>1019.25</v>
      </c>
      <c r="I67" s="20">
        <f t="shared" si="14"/>
        <v>574.76</v>
      </c>
      <c r="J67" s="20">
        <f t="shared" si="14"/>
        <v>2220.64</v>
      </c>
      <c r="K67" s="20">
        <f t="shared" si="14"/>
        <v>1861.24</v>
      </c>
      <c r="L67" s="20">
        <f t="shared" si="14"/>
        <v>987.13</v>
      </c>
      <c r="M67" s="20">
        <f t="shared" si="14"/>
        <v>514.21</v>
      </c>
      <c r="N67" s="20">
        <f t="shared" si="14"/>
        <v>807.88</v>
      </c>
      <c r="O67" s="20">
        <f t="shared" si="14"/>
        <v>1125.2</v>
      </c>
      <c r="P67" s="20">
        <f t="shared" si="14"/>
        <v>667.35</v>
      </c>
      <c r="Q67" s="20">
        <f t="shared" si="14"/>
        <v>1395.95</v>
      </c>
      <c r="R67" s="20">
        <f t="shared" si="14"/>
        <v>1910.36</v>
      </c>
      <c r="S67" s="20">
        <f t="shared" si="13"/>
        <v>13281.45</v>
      </c>
    </row>
    <row r="68" spans="1:19" x14ac:dyDescent="0.25">
      <c r="A68" s="19"/>
      <c r="B68" s="19"/>
      <c r="C68" s="19"/>
      <c r="D68" s="19"/>
      <c r="E68" s="19" t="s">
        <v>62</v>
      </c>
      <c r="F68" s="19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1:19" x14ac:dyDescent="0.25">
      <c r="A69" s="19"/>
      <c r="B69" s="19"/>
      <c r="C69" s="19"/>
      <c r="D69" s="19"/>
      <c r="E69" s="19"/>
      <c r="F69" s="19" t="s">
        <v>302</v>
      </c>
      <c r="G69" s="20">
        <v>0</v>
      </c>
      <c r="H69" s="20">
        <v>0</v>
      </c>
      <c r="I69" s="20">
        <v>0</v>
      </c>
      <c r="J69" s="20">
        <v>0</v>
      </c>
      <c r="K69" s="20">
        <v>-76.81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f>ROUND(SUM(G69:R69),5)</f>
        <v>-76.81</v>
      </c>
    </row>
    <row r="70" spans="1:19" x14ac:dyDescent="0.25">
      <c r="A70" s="19"/>
      <c r="B70" s="19"/>
      <c r="C70" s="19"/>
      <c r="D70" s="19"/>
      <c r="E70" s="19"/>
      <c r="F70" s="19" t="s">
        <v>52</v>
      </c>
      <c r="G70" s="20">
        <v>0</v>
      </c>
      <c r="H70" s="20">
        <v>0</v>
      </c>
      <c r="I70" s="20">
        <v>0</v>
      </c>
      <c r="J70" s="20">
        <v>0</v>
      </c>
      <c r="K70" s="20">
        <v>31.52</v>
      </c>
      <c r="L70" s="20">
        <v>0</v>
      </c>
      <c r="M70" s="20">
        <v>207.37</v>
      </c>
      <c r="N70" s="20">
        <v>0</v>
      </c>
      <c r="O70" s="20">
        <v>0</v>
      </c>
      <c r="P70" s="20">
        <v>-4</v>
      </c>
      <c r="Q70" s="20">
        <v>0</v>
      </c>
      <c r="R70" s="20">
        <v>0</v>
      </c>
      <c r="S70" s="20">
        <f>ROUND(SUM(G70:R70),5)</f>
        <v>234.89</v>
      </c>
    </row>
    <row r="71" spans="1:19" ht="15.75" thickBot="1" x14ac:dyDescent="0.3">
      <c r="A71" s="19"/>
      <c r="B71" s="19"/>
      <c r="C71" s="19"/>
      <c r="D71" s="19"/>
      <c r="E71" s="19"/>
      <c r="F71" s="19" t="s">
        <v>227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1000</v>
      </c>
      <c r="P71" s="20">
        <v>0</v>
      </c>
      <c r="Q71" s="20">
        <v>0</v>
      </c>
      <c r="R71" s="20">
        <v>0</v>
      </c>
      <c r="S71" s="20">
        <f>ROUND(SUM(G71:R71),5)</f>
        <v>1000</v>
      </c>
    </row>
    <row r="72" spans="1:19" ht="15.75" thickBot="1" x14ac:dyDescent="0.3">
      <c r="A72" s="19"/>
      <c r="B72" s="19"/>
      <c r="C72" s="19"/>
      <c r="D72" s="19"/>
      <c r="E72" s="19" t="s">
        <v>65</v>
      </c>
      <c r="F72" s="19"/>
      <c r="G72" s="23">
        <f t="shared" ref="G72:R72" si="15">ROUND(SUM(G68:G71),5)</f>
        <v>0</v>
      </c>
      <c r="H72" s="23">
        <f t="shared" si="15"/>
        <v>0</v>
      </c>
      <c r="I72" s="23">
        <f t="shared" si="15"/>
        <v>0</v>
      </c>
      <c r="J72" s="23">
        <f t="shared" si="15"/>
        <v>0</v>
      </c>
      <c r="K72" s="23">
        <f t="shared" si="15"/>
        <v>-45.29</v>
      </c>
      <c r="L72" s="23">
        <f t="shared" si="15"/>
        <v>0</v>
      </c>
      <c r="M72" s="23">
        <f t="shared" si="15"/>
        <v>207.37</v>
      </c>
      <c r="N72" s="23">
        <f t="shared" si="15"/>
        <v>0</v>
      </c>
      <c r="O72" s="23">
        <f t="shared" si="15"/>
        <v>1000</v>
      </c>
      <c r="P72" s="23">
        <f t="shared" si="15"/>
        <v>-4</v>
      </c>
      <c r="Q72" s="23">
        <f t="shared" si="15"/>
        <v>0</v>
      </c>
      <c r="R72" s="23">
        <f t="shared" si="15"/>
        <v>0</v>
      </c>
      <c r="S72" s="23">
        <f>ROUND(SUM(G72:R72),5)</f>
        <v>1158.08</v>
      </c>
    </row>
    <row r="73" spans="1:19" x14ac:dyDescent="0.25">
      <c r="A73" s="19"/>
      <c r="B73" s="19"/>
      <c r="C73" s="19"/>
      <c r="D73" s="19" t="s">
        <v>66</v>
      </c>
      <c r="E73" s="19"/>
      <c r="F73" s="19"/>
      <c r="G73" s="20">
        <f t="shared" ref="G73:R73" si="16">ROUND(G51+G56+G67+G72,5)</f>
        <v>197.48</v>
      </c>
      <c r="H73" s="20">
        <f t="shared" si="16"/>
        <v>548.25</v>
      </c>
      <c r="I73" s="20">
        <f t="shared" si="16"/>
        <v>574.76</v>
      </c>
      <c r="J73" s="20">
        <f t="shared" si="16"/>
        <v>2287.52</v>
      </c>
      <c r="K73" s="20">
        <f t="shared" si="16"/>
        <v>2522.9899999999998</v>
      </c>
      <c r="L73" s="20">
        <f t="shared" si="16"/>
        <v>1159.1199999999999</v>
      </c>
      <c r="M73" s="20">
        <f t="shared" si="16"/>
        <v>721.58</v>
      </c>
      <c r="N73" s="20">
        <f t="shared" si="16"/>
        <v>935.23</v>
      </c>
      <c r="O73" s="20">
        <f t="shared" si="16"/>
        <v>2125.1999999999998</v>
      </c>
      <c r="P73" s="20">
        <f t="shared" si="16"/>
        <v>663.35</v>
      </c>
      <c r="Q73" s="20">
        <f t="shared" si="16"/>
        <v>1529.99</v>
      </c>
      <c r="R73" s="20">
        <f t="shared" si="16"/>
        <v>2121.89</v>
      </c>
      <c r="S73" s="20">
        <f>ROUND(SUM(G73:R73),5)</f>
        <v>15387.36</v>
      </c>
    </row>
    <row r="74" spans="1:19" x14ac:dyDescent="0.25">
      <c r="A74" s="19"/>
      <c r="B74" s="19"/>
      <c r="C74" s="19"/>
      <c r="D74" s="19" t="s">
        <v>67</v>
      </c>
      <c r="E74" s="19"/>
      <c r="F74" s="19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</row>
    <row r="75" spans="1:19" x14ac:dyDescent="0.25">
      <c r="A75" s="19"/>
      <c r="B75" s="19"/>
      <c r="C75" s="19"/>
      <c r="D75" s="19"/>
      <c r="E75" s="19" t="s">
        <v>68</v>
      </c>
      <c r="F75" s="19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</row>
    <row r="76" spans="1:19" x14ac:dyDescent="0.25">
      <c r="A76" s="19"/>
      <c r="B76" s="19"/>
      <c r="C76" s="19"/>
      <c r="D76" s="19"/>
      <c r="E76" s="19"/>
      <c r="F76" s="19" t="s">
        <v>69</v>
      </c>
      <c r="G76" s="20">
        <v>69.239999999999995</v>
      </c>
      <c r="H76" s="20">
        <v>69.239999999999995</v>
      </c>
      <c r="I76" s="20">
        <v>69.239999999999995</v>
      </c>
      <c r="J76" s="20">
        <v>69.239999999999995</v>
      </c>
      <c r="K76" s="20">
        <v>69.239999999999995</v>
      </c>
      <c r="L76" s="20">
        <v>69.239999999999995</v>
      </c>
      <c r="M76" s="20">
        <v>83.08</v>
      </c>
      <c r="N76" s="20">
        <v>83.08</v>
      </c>
      <c r="O76" s="20">
        <v>83.08</v>
      </c>
      <c r="P76" s="20">
        <v>83.08</v>
      </c>
      <c r="Q76" s="20">
        <v>83.08</v>
      </c>
      <c r="R76" s="20">
        <v>83.08</v>
      </c>
      <c r="S76" s="20">
        <f t="shared" ref="S76:S83" si="17">ROUND(SUM(G76:R76),5)</f>
        <v>913.92</v>
      </c>
    </row>
    <row r="77" spans="1:19" x14ac:dyDescent="0.25">
      <c r="A77" s="19"/>
      <c r="B77" s="19"/>
      <c r="C77" s="19"/>
      <c r="D77" s="19"/>
      <c r="E77" s="19"/>
      <c r="F77" s="19" t="s">
        <v>70</v>
      </c>
      <c r="G77" s="20">
        <v>2083.34</v>
      </c>
      <c r="H77" s="20">
        <v>2083.34</v>
      </c>
      <c r="I77" s="20">
        <v>2083.34</v>
      </c>
      <c r="J77" s="20">
        <v>2083.34</v>
      </c>
      <c r="K77" s="20">
        <v>2083.34</v>
      </c>
      <c r="L77" s="20">
        <v>2083.34</v>
      </c>
      <c r="M77" s="20">
        <v>2083.34</v>
      </c>
      <c r="N77" s="20">
        <v>2083.34</v>
      </c>
      <c r="O77" s="20">
        <v>2083.34</v>
      </c>
      <c r="P77" s="20">
        <v>2083.34</v>
      </c>
      <c r="Q77" s="20">
        <v>2083.34</v>
      </c>
      <c r="R77" s="20">
        <v>2083.34</v>
      </c>
      <c r="S77" s="20">
        <f t="shared" si="17"/>
        <v>25000.080000000002</v>
      </c>
    </row>
    <row r="78" spans="1:19" x14ac:dyDescent="0.25">
      <c r="A78" s="19"/>
      <c r="B78" s="19"/>
      <c r="C78" s="19"/>
      <c r="D78" s="19"/>
      <c r="E78" s="19"/>
      <c r="F78" s="19" t="s">
        <v>71</v>
      </c>
      <c r="G78" s="20">
        <v>0</v>
      </c>
      <c r="H78" s="20">
        <v>693.33</v>
      </c>
      <c r="I78" s="20">
        <v>0</v>
      </c>
      <c r="J78" s="20">
        <v>693.33</v>
      </c>
      <c r="K78" s="20">
        <v>693.33</v>
      </c>
      <c r="L78" s="20">
        <v>2093.06</v>
      </c>
      <c r="M78" s="20">
        <v>1412.8</v>
      </c>
      <c r="N78" s="20">
        <v>706.4</v>
      </c>
      <c r="O78" s="20">
        <v>0</v>
      </c>
      <c r="P78" s="20">
        <v>706.4</v>
      </c>
      <c r="Q78" s="20">
        <v>706.4</v>
      </c>
      <c r="R78" s="20">
        <v>706.4</v>
      </c>
      <c r="S78" s="20">
        <f t="shared" si="17"/>
        <v>8411.4500000000007</v>
      </c>
    </row>
    <row r="79" spans="1:19" x14ac:dyDescent="0.25">
      <c r="A79" s="19"/>
      <c r="B79" s="19"/>
      <c r="C79" s="19"/>
      <c r="D79" s="19"/>
      <c r="E79" s="19"/>
      <c r="F79" s="19" t="s">
        <v>72</v>
      </c>
      <c r="G79" s="20">
        <v>1963.02</v>
      </c>
      <c r="H79" s="20">
        <v>237</v>
      </c>
      <c r="I79" s="20">
        <v>1215.54</v>
      </c>
      <c r="J79" s="20">
        <v>0</v>
      </c>
      <c r="K79" s="20">
        <v>1136.06</v>
      </c>
      <c r="L79" s="20">
        <v>1505.59</v>
      </c>
      <c r="M79" s="20">
        <v>1142.71</v>
      </c>
      <c r="N79" s="20">
        <v>961.86</v>
      </c>
      <c r="O79" s="20">
        <v>1755.48</v>
      </c>
      <c r="P79" s="20">
        <v>258.82</v>
      </c>
      <c r="Q79" s="20">
        <v>0</v>
      </c>
      <c r="R79" s="20">
        <v>54.67</v>
      </c>
      <c r="S79" s="20">
        <f t="shared" si="17"/>
        <v>10230.75</v>
      </c>
    </row>
    <row r="80" spans="1:19" x14ac:dyDescent="0.25">
      <c r="A80" s="19"/>
      <c r="B80" s="19"/>
      <c r="C80" s="19"/>
      <c r="D80" s="19"/>
      <c r="E80" s="19"/>
      <c r="F80" s="19" t="s">
        <v>73</v>
      </c>
      <c r="G80" s="20">
        <v>5521.02</v>
      </c>
      <c r="H80" s="20">
        <v>5521.02</v>
      </c>
      <c r="I80" s="20">
        <v>5521.02</v>
      </c>
      <c r="J80" s="20">
        <v>5521.02</v>
      </c>
      <c r="K80" s="20">
        <v>5521.02</v>
      </c>
      <c r="L80" s="20">
        <v>5521.02</v>
      </c>
      <c r="M80" s="20">
        <v>5521.02</v>
      </c>
      <c r="N80" s="20">
        <v>5521.02</v>
      </c>
      <c r="O80" s="20">
        <v>5521.02</v>
      </c>
      <c r="P80" s="20">
        <v>5521.02</v>
      </c>
      <c r="Q80" s="20">
        <v>5521.02</v>
      </c>
      <c r="R80" s="20">
        <v>5521.02</v>
      </c>
      <c r="S80" s="20">
        <f t="shared" si="17"/>
        <v>66252.240000000005</v>
      </c>
    </row>
    <row r="81" spans="1:19" x14ac:dyDescent="0.25">
      <c r="A81" s="19"/>
      <c r="B81" s="19"/>
      <c r="C81" s="19"/>
      <c r="D81" s="19"/>
      <c r="E81" s="19"/>
      <c r="F81" s="19" t="s">
        <v>303</v>
      </c>
      <c r="G81" s="20">
        <v>0</v>
      </c>
      <c r="H81" s="20">
        <v>4333.34</v>
      </c>
      <c r="I81" s="20">
        <v>4333.34</v>
      </c>
      <c r="J81" s="20">
        <v>4333.32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f t="shared" si="17"/>
        <v>13000</v>
      </c>
    </row>
    <row r="82" spans="1:19" ht="15.75" thickBot="1" x14ac:dyDescent="0.3">
      <c r="A82" s="19"/>
      <c r="B82" s="19"/>
      <c r="C82" s="19"/>
      <c r="D82" s="19"/>
      <c r="E82" s="19"/>
      <c r="F82" s="19" t="s">
        <v>304</v>
      </c>
      <c r="G82" s="25">
        <v>0</v>
      </c>
      <c r="H82" s="25">
        <v>0</v>
      </c>
      <c r="I82" s="25">
        <v>435</v>
      </c>
      <c r="J82" s="25">
        <v>0</v>
      </c>
      <c r="K82" s="25">
        <v>353.8</v>
      </c>
      <c r="L82" s="25">
        <v>0</v>
      </c>
      <c r="M82" s="25">
        <v>0</v>
      </c>
      <c r="N82" s="25">
        <v>357.28</v>
      </c>
      <c r="O82" s="25">
        <v>0</v>
      </c>
      <c r="P82" s="25">
        <v>0</v>
      </c>
      <c r="Q82" s="25">
        <v>0</v>
      </c>
      <c r="R82" s="25">
        <v>0</v>
      </c>
      <c r="S82" s="25">
        <f t="shared" si="17"/>
        <v>1146.08</v>
      </c>
    </row>
    <row r="83" spans="1:19" x14ac:dyDescent="0.25">
      <c r="A83" s="19"/>
      <c r="B83" s="19"/>
      <c r="C83" s="19"/>
      <c r="D83" s="19"/>
      <c r="E83" s="19" t="s">
        <v>74</v>
      </c>
      <c r="F83" s="19"/>
      <c r="G83" s="20">
        <f t="shared" ref="G83:R83" si="18">ROUND(SUM(G75:G82),5)</f>
        <v>9636.6200000000008</v>
      </c>
      <c r="H83" s="20">
        <f t="shared" si="18"/>
        <v>12937.27</v>
      </c>
      <c r="I83" s="20">
        <f t="shared" si="18"/>
        <v>13657.48</v>
      </c>
      <c r="J83" s="20">
        <f t="shared" si="18"/>
        <v>12700.25</v>
      </c>
      <c r="K83" s="20">
        <f t="shared" si="18"/>
        <v>9856.7900000000009</v>
      </c>
      <c r="L83" s="20">
        <f t="shared" si="18"/>
        <v>11272.25</v>
      </c>
      <c r="M83" s="20">
        <f t="shared" si="18"/>
        <v>10242.950000000001</v>
      </c>
      <c r="N83" s="20">
        <f t="shared" si="18"/>
        <v>9712.98</v>
      </c>
      <c r="O83" s="20">
        <f t="shared" si="18"/>
        <v>9442.92</v>
      </c>
      <c r="P83" s="20">
        <f t="shared" si="18"/>
        <v>8652.66</v>
      </c>
      <c r="Q83" s="20">
        <f t="shared" si="18"/>
        <v>8393.84</v>
      </c>
      <c r="R83" s="20">
        <f t="shared" si="18"/>
        <v>8448.51</v>
      </c>
      <c r="S83" s="20">
        <f t="shared" si="17"/>
        <v>124954.52</v>
      </c>
    </row>
    <row r="84" spans="1:19" x14ac:dyDescent="0.25">
      <c r="A84" s="19"/>
      <c r="B84" s="19"/>
      <c r="C84" s="19"/>
      <c r="D84" s="19"/>
      <c r="E84" s="19" t="s">
        <v>75</v>
      </c>
      <c r="F84" s="19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</row>
    <row r="85" spans="1:19" x14ac:dyDescent="0.25">
      <c r="A85" s="19"/>
      <c r="B85" s="19"/>
      <c r="C85" s="19"/>
      <c r="D85" s="19"/>
      <c r="E85" s="19"/>
      <c r="F85" s="19" t="s">
        <v>76</v>
      </c>
      <c r="G85" s="20">
        <v>36.89</v>
      </c>
      <c r="H85" s="20">
        <v>36.89</v>
      </c>
      <c r="I85" s="20">
        <v>36.89</v>
      </c>
      <c r="J85" s="20">
        <v>36.89</v>
      </c>
      <c r="K85" s="20">
        <v>36.89</v>
      </c>
      <c r="L85" s="20">
        <v>36.89</v>
      </c>
      <c r="M85" s="20">
        <v>44.26</v>
      </c>
      <c r="N85" s="20">
        <v>44.26</v>
      </c>
      <c r="O85" s="20">
        <v>44.26</v>
      </c>
      <c r="P85" s="20">
        <v>44.26</v>
      </c>
      <c r="Q85" s="20">
        <v>44.26</v>
      </c>
      <c r="R85" s="20">
        <v>44.26</v>
      </c>
      <c r="S85" s="20">
        <f t="shared" ref="S85:S92" si="19">ROUND(SUM(G85:R85),5)</f>
        <v>486.9</v>
      </c>
    </row>
    <row r="86" spans="1:19" x14ac:dyDescent="0.25">
      <c r="A86" s="19"/>
      <c r="B86" s="19"/>
      <c r="C86" s="19"/>
      <c r="D86" s="19"/>
      <c r="E86" s="19"/>
      <c r="F86" s="19" t="s">
        <v>77</v>
      </c>
      <c r="G86" s="20">
        <v>1333.34</v>
      </c>
      <c r="H86" s="20">
        <v>1333.34</v>
      </c>
      <c r="I86" s="20">
        <v>1333.34</v>
      </c>
      <c r="J86" s="20">
        <v>1333.34</v>
      </c>
      <c r="K86" s="20">
        <v>1333.34</v>
      </c>
      <c r="L86" s="20">
        <v>1333.34</v>
      </c>
      <c r="M86" s="20">
        <v>1500</v>
      </c>
      <c r="N86" s="20">
        <v>1500</v>
      </c>
      <c r="O86" s="20">
        <v>1500</v>
      </c>
      <c r="P86" s="20">
        <v>1500</v>
      </c>
      <c r="Q86" s="20">
        <v>1500</v>
      </c>
      <c r="R86" s="20">
        <v>1500</v>
      </c>
      <c r="S86" s="20">
        <f t="shared" si="19"/>
        <v>17000.04</v>
      </c>
    </row>
    <row r="87" spans="1:19" x14ac:dyDescent="0.25">
      <c r="A87" s="19"/>
      <c r="B87" s="19"/>
      <c r="C87" s="19"/>
      <c r="D87" s="19"/>
      <c r="E87" s="19"/>
      <c r="F87" s="19" t="s">
        <v>78</v>
      </c>
      <c r="G87" s="20">
        <v>839.55</v>
      </c>
      <c r="H87" s="20">
        <v>839.55</v>
      </c>
      <c r="I87" s="20">
        <v>839.55</v>
      </c>
      <c r="J87" s="20">
        <v>839.55</v>
      </c>
      <c r="K87" s="20">
        <v>839.55</v>
      </c>
      <c r="L87" s="20">
        <v>839.55</v>
      </c>
      <c r="M87" s="20">
        <v>905.88</v>
      </c>
      <c r="N87" s="20">
        <v>905.88</v>
      </c>
      <c r="O87" s="20">
        <v>905.88</v>
      </c>
      <c r="P87" s="20">
        <v>905.88</v>
      </c>
      <c r="Q87" s="20">
        <v>905.88</v>
      </c>
      <c r="R87" s="20">
        <v>786.6</v>
      </c>
      <c r="S87" s="20">
        <f t="shared" si="19"/>
        <v>10353.299999999999</v>
      </c>
    </row>
    <row r="88" spans="1:19" x14ac:dyDescent="0.25">
      <c r="A88" s="19"/>
      <c r="B88" s="19"/>
      <c r="C88" s="19"/>
      <c r="D88" s="19"/>
      <c r="E88" s="19"/>
      <c r="F88" s="19" t="s">
        <v>79</v>
      </c>
      <c r="G88" s="20">
        <v>2745.34</v>
      </c>
      <c r="H88" s="20">
        <v>2745.34</v>
      </c>
      <c r="I88" s="20">
        <v>2745.34</v>
      </c>
      <c r="J88" s="20">
        <v>2745.34</v>
      </c>
      <c r="K88" s="20">
        <v>2745.34</v>
      </c>
      <c r="L88" s="20">
        <v>2745.34</v>
      </c>
      <c r="M88" s="20">
        <v>2578.67</v>
      </c>
      <c r="N88" s="20">
        <v>2578.66</v>
      </c>
      <c r="O88" s="20">
        <v>2578.66</v>
      </c>
      <c r="P88" s="20">
        <v>2578.66</v>
      </c>
      <c r="Q88" s="20">
        <v>2578.66</v>
      </c>
      <c r="R88" s="20">
        <v>2578.66</v>
      </c>
      <c r="S88" s="20">
        <f t="shared" si="19"/>
        <v>31944.01</v>
      </c>
    </row>
    <row r="89" spans="1:19" x14ac:dyDescent="0.25">
      <c r="A89" s="19"/>
      <c r="B89" s="19"/>
      <c r="C89" s="19"/>
      <c r="D89" s="19"/>
      <c r="E89" s="19"/>
      <c r="F89" s="19" t="s">
        <v>71</v>
      </c>
      <c r="G89" s="20">
        <v>0</v>
      </c>
      <c r="H89" s="20">
        <v>368.83</v>
      </c>
      <c r="I89" s="20">
        <v>0</v>
      </c>
      <c r="J89" s="20">
        <v>368.83</v>
      </c>
      <c r="K89" s="20">
        <v>368.83</v>
      </c>
      <c r="L89" s="20">
        <v>1116.54</v>
      </c>
      <c r="M89" s="20">
        <v>757.76</v>
      </c>
      <c r="N89" s="20">
        <v>378.88</v>
      </c>
      <c r="O89" s="20">
        <v>0</v>
      </c>
      <c r="P89" s="20">
        <v>378.88</v>
      </c>
      <c r="Q89" s="20">
        <v>378.88</v>
      </c>
      <c r="R89" s="20">
        <v>378.88</v>
      </c>
      <c r="S89" s="20">
        <f t="shared" si="19"/>
        <v>4496.3100000000004</v>
      </c>
    </row>
    <row r="90" spans="1:19" ht="15.75" thickBot="1" x14ac:dyDescent="0.3">
      <c r="A90" s="19"/>
      <c r="B90" s="19"/>
      <c r="C90" s="19"/>
      <c r="D90" s="19"/>
      <c r="E90" s="19"/>
      <c r="F90" s="19" t="s">
        <v>72</v>
      </c>
      <c r="G90" s="20">
        <v>0</v>
      </c>
      <c r="H90" s="20">
        <v>0</v>
      </c>
      <c r="I90" s="20">
        <v>0</v>
      </c>
      <c r="J90" s="20">
        <v>805.29</v>
      </c>
      <c r="K90" s="20">
        <v>268.38</v>
      </c>
      <c r="L90" s="20">
        <v>0</v>
      </c>
      <c r="M90" s="20">
        <v>0</v>
      </c>
      <c r="N90" s="20">
        <v>0</v>
      </c>
      <c r="O90" s="20">
        <v>0</v>
      </c>
      <c r="P90" s="20">
        <v>505</v>
      </c>
      <c r="Q90" s="20">
        <v>919.88</v>
      </c>
      <c r="R90" s="20">
        <v>501.45</v>
      </c>
      <c r="S90" s="20">
        <f t="shared" si="19"/>
        <v>3000</v>
      </c>
    </row>
    <row r="91" spans="1:19" ht="15.75" thickBot="1" x14ac:dyDescent="0.3">
      <c r="A91" s="19"/>
      <c r="B91" s="19"/>
      <c r="C91" s="19"/>
      <c r="D91" s="19"/>
      <c r="E91" s="19" t="s">
        <v>80</v>
      </c>
      <c r="F91" s="19"/>
      <c r="G91" s="23">
        <f t="shared" ref="G91:R91" si="20">ROUND(SUM(G84:G90),5)</f>
        <v>4955.12</v>
      </c>
      <c r="H91" s="23">
        <f t="shared" si="20"/>
        <v>5323.95</v>
      </c>
      <c r="I91" s="23">
        <f t="shared" si="20"/>
        <v>4955.12</v>
      </c>
      <c r="J91" s="23">
        <f t="shared" si="20"/>
        <v>6129.24</v>
      </c>
      <c r="K91" s="23">
        <f t="shared" si="20"/>
        <v>5592.33</v>
      </c>
      <c r="L91" s="23">
        <f t="shared" si="20"/>
        <v>6071.66</v>
      </c>
      <c r="M91" s="23">
        <f t="shared" si="20"/>
        <v>5786.57</v>
      </c>
      <c r="N91" s="23">
        <f t="shared" si="20"/>
        <v>5407.68</v>
      </c>
      <c r="O91" s="23">
        <f t="shared" si="20"/>
        <v>5028.8</v>
      </c>
      <c r="P91" s="23">
        <f t="shared" si="20"/>
        <v>5912.68</v>
      </c>
      <c r="Q91" s="23">
        <f t="shared" si="20"/>
        <v>6327.56</v>
      </c>
      <c r="R91" s="23">
        <f t="shared" si="20"/>
        <v>5789.85</v>
      </c>
      <c r="S91" s="23">
        <f t="shared" si="19"/>
        <v>67280.56</v>
      </c>
    </row>
    <row r="92" spans="1:19" x14ac:dyDescent="0.25">
      <c r="A92" s="19"/>
      <c r="B92" s="19"/>
      <c r="C92" s="19"/>
      <c r="D92" s="19" t="s">
        <v>81</v>
      </c>
      <c r="E92" s="19"/>
      <c r="F92" s="19"/>
      <c r="G92" s="20">
        <f t="shared" ref="G92:R92" si="21">ROUND(G74+G83+G91,5)</f>
        <v>14591.74</v>
      </c>
      <c r="H92" s="20">
        <f t="shared" si="21"/>
        <v>18261.22</v>
      </c>
      <c r="I92" s="20">
        <f t="shared" si="21"/>
        <v>18612.599999999999</v>
      </c>
      <c r="J92" s="20">
        <f t="shared" si="21"/>
        <v>18829.490000000002</v>
      </c>
      <c r="K92" s="20">
        <f t="shared" si="21"/>
        <v>15449.12</v>
      </c>
      <c r="L92" s="20">
        <f t="shared" si="21"/>
        <v>17343.91</v>
      </c>
      <c r="M92" s="20">
        <f t="shared" si="21"/>
        <v>16029.52</v>
      </c>
      <c r="N92" s="20">
        <f t="shared" si="21"/>
        <v>15120.66</v>
      </c>
      <c r="O92" s="20">
        <f t="shared" si="21"/>
        <v>14471.72</v>
      </c>
      <c r="P92" s="20">
        <f t="shared" si="21"/>
        <v>14565.34</v>
      </c>
      <c r="Q92" s="20">
        <f t="shared" si="21"/>
        <v>14721.4</v>
      </c>
      <c r="R92" s="20">
        <f t="shared" si="21"/>
        <v>14238.36</v>
      </c>
      <c r="S92" s="20">
        <f t="shared" si="19"/>
        <v>192235.08</v>
      </c>
    </row>
    <row r="93" spans="1:19" x14ac:dyDescent="0.25">
      <c r="A93" s="19"/>
      <c r="B93" s="19"/>
      <c r="C93" s="19"/>
      <c r="D93" s="19" t="s">
        <v>82</v>
      </c>
      <c r="E93" s="19"/>
      <c r="F93" s="19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</row>
    <row r="94" spans="1:19" x14ac:dyDescent="0.25">
      <c r="A94" s="19"/>
      <c r="B94" s="19"/>
      <c r="C94" s="19"/>
      <c r="D94" s="19"/>
      <c r="E94" s="19" t="s">
        <v>83</v>
      </c>
      <c r="F94" s="19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</row>
    <row r="95" spans="1:19" ht="15.75" thickBot="1" x14ac:dyDescent="0.3">
      <c r="A95" s="19"/>
      <c r="B95" s="19"/>
      <c r="C95" s="19"/>
      <c r="D95" s="19"/>
      <c r="E95" s="19"/>
      <c r="F95" s="19" t="s">
        <v>84</v>
      </c>
      <c r="G95" s="25">
        <v>0</v>
      </c>
      <c r="H95" s="25">
        <v>500</v>
      </c>
      <c r="I95" s="25">
        <v>100</v>
      </c>
      <c r="J95" s="25">
        <v>1330</v>
      </c>
      <c r="K95" s="25">
        <v>640</v>
      </c>
      <c r="L95" s="25">
        <v>620</v>
      </c>
      <c r="M95" s="25">
        <v>800</v>
      </c>
      <c r="N95" s="25">
        <v>680</v>
      </c>
      <c r="O95" s="25">
        <v>700</v>
      </c>
      <c r="P95" s="25">
        <v>940</v>
      </c>
      <c r="Q95" s="25">
        <v>690</v>
      </c>
      <c r="R95" s="25">
        <v>440</v>
      </c>
      <c r="S95" s="25">
        <f>ROUND(SUM(G95:R95),5)</f>
        <v>7440</v>
      </c>
    </row>
    <row r="96" spans="1:19" x14ac:dyDescent="0.25">
      <c r="A96" s="19"/>
      <c r="B96" s="19"/>
      <c r="C96" s="19"/>
      <c r="D96" s="19"/>
      <c r="E96" s="19" t="s">
        <v>85</v>
      </c>
      <c r="F96" s="19"/>
      <c r="G96" s="20">
        <f t="shared" ref="G96:R96" si="22">ROUND(SUM(G94:G95),5)</f>
        <v>0</v>
      </c>
      <c r="H96" s="20">
        <f t="shared" si="22"/>
        <v>500</v>
      </c>
      <c r="I96" s="20">
        <f t="shared" si="22"/>
        <v>100</v>
      </c>
      <c r="J96" s="20">
        <f t="shared" si="22"/>
        <v>1330</v>
      </c>
      <c r="K96" s="20">
        <f t="shared" si="22"/>
        <v>640</v>
      </c>
      <c r="L96" s="20">
        <f t="shared" si="22"/>
        <v>620</v>
      </c>
      <c r="M96" s="20">
        <f t="shared" si="22"/>
        <v>800</v>
      </c>
      <c r="N96" s="20">
        <f t="shared" si="22"/>
        <v>680</v>
      </c>
      <c r="O96" s="20">
        <f t="shared" si="22"/>
        <v>700</v>
      </c>
      <c r="P96" s="20">
        <f t="shared" si="22"/>
        <v>940</v>
      </c>
      <c r="Q96" s="20">
        <f t="shared" si="22"/>
        <v>690</v>
      </c>
      <c r="R96" s="20">
        <f t="shared" si="22"/>
        <v>440</v>
      </c>
      <c r="S96" s="20">
        <f>ROUND(SUM(G96:R96),5)</f>
        <v>7440</v>
      </c>
    </row>
    <row r="97" spans="1:19" x14ac:dyDescent="0.25">
      <c r="A97" s="19"/>
      <c r="B97" s="19"/>
      <c r="C97" s="19"/>
      <c r="D97" s="19"/>
      <c r="E97" s="19" t="s">
        <v>86</v>
      </c>
      <c r="F97" s="19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</row>
    <row r="98" spans="1:19" x14ac:dyDescent="0.25">
      <c r="A98" s="19"/>
      <c r="B98" s="19"/>
      <c r="C98" s="19"/>
      <c r="D98" s="19"/>
      <c r="E98" s="19"/>
      <c r="F98" s="19" t="s">
        <v>87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374</v>
      </c>
      <c r="M98" s="20">
        <v>748</v>
      </c>
      <c r="N98" s="20">
        <v>374</v>
      </c>
      <c r="O98" s="20">
        <v>0</v>
      </c>
      <c r="P98" s="20">
        <v>374</v>
      </c>
      <c r="Q98" s="20">
        <v>374</v>
      </c>
      <c r="R98" s="20">
        <v>374</v>
      </c>
      <c r="S98" s="20">
        <f>ROUND(SUM(G98:R98),5)</f>
        <v>2618</v>
      </c>
    </row>
    <row r="99" spans="1:19" ht="15.75" thickBot="1" x14ac:dyDescent="0.3">
      <c r="A99" s="19"/>
      <c r="B99" s="19"/>
      <c r="C99" s="19"/>
      <c r="D99" s="19"/>
      <c r="E99" s="19"/>
      <c r="F99" s="19" t="s">
        <v>88</v>
      </c>
      <c r="G99" s="25">
        <v>3740</v>
      </c>
      <c r="H99" s="25">
        <v>3740</v>
      </c>
      <c r="I99" s="25">
        <v>3740</v>
      </c>
      <c r="J99" s="25">
        <v>3740</v>
      </c>
      <c r="K99" s="25">
        <v>3740</v>
      </c>
      <c r="L99" s="25">
        <v>3740</v>
      </c>
      <c r="M99" s="25">
        <v>3740</v>
      </c>
      <c r="N99" s="25">
        <v>3740</v>
      </c>
      <c r="O99" s="25">
        <v>3740</v>
      </c>
      <c r="P99" s="25">
        <v>3740</v>
      </c>
      <c r="Q99" s="25">
        <v>3740</v>
      </c>
      <c r="R99" s="25">
        <v>3740</v>
      </c>
      <c r="S99" s="25">
        <f>ROUND(SUM(G99:R99),5)</f>
        <v>44880</v>
      </c>
    </row>
    <row r="100" spans="1:19" x14ac:dyDescent="0.25">
      <c r="A100" s="19"/>
      <c r="B100" s="19"/>
      <c r="C100" s="19"/>
      <c r="D100" s="19"/>
      <c r="E100" s="19" t="s">
        <v>89</v>
      </c>
      <c r="F100" s="19"/>
      <c r="G100" s="20">
        <f t="shared" ref="G100:R100" si="23">ROUND(SUM(G97:G99),5)</f>
        <v>3740</v>
      </c>
      <c r="H100" s="20">
        <f t="shared" si="23"/>
        <v>3740</v>
      </c>
      <c r="I100" s="20">
        <f t="shared" si="23"/>
        <v>3740</v>
      </c>
      <c r="J100" s="20">
        <f t="shared" si="23"/>
        <v>3740</v>
      </c>
      <c r="K100" s="20">
        <f t="shared" si="23"/>
        <v>3740</v>
      </c>
      <c r="L100" s="20">
        <f t="shared" si="23"/>
        <v>4114</v>
      </c>
      <c r="M100" s="20">
        <f t="shared" si="23"/>
        <v>4488</v>
      </c>
      <c r="N100" s="20">
        <f t="shared" si="23"/>
        <v>4114</v>
      </c>
      <c r="O100" s="20">
        <f t="shared" si="23"/>
        <v>3740</v>
      </c>
      <c r="P100" s="20">
        <f t="shared" si="23"/>
        <v>4114</v>
      </c>
      <c r="Q100" s="20">
        <f t="shared" si="23"/>
        <v>4114</v>
      </c>
      <c r="R100" s="20">
        <f t="shared" si="23"/>
        <v>4114</v>
      </c>
      <c r="S100" s="20">
        <f>ROUND(SUM(G100:R100),5)</f>
        <v>47498</v>
      </c>
    </row>
    <row r="101" spans="1:19" x14ac:dyDescent="0.25">
      <c r="A101" s="19"/>
      <c r="B101" s="19"/>
      <c r="C101" s="19"/>
      <c r="D101" s="19"/>
      <c r="E101" s="19" t="s">
        <v>90</v>
      </c>
      <c r="F101" s="19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</row>
    <row r="102" spans="1:19" ht="15.75" thickBot="1" x14ac:dyDescent="0.3">
      <c r="A102" s="19"/>
      <c r="B102" s="19"/>
      <c r="C102" s="19"/>
      <c r="D102" s="19"/>
      <c r="E102" s="19"/>
      <c r="F102" s="19" t="s">
        <v>91</v>
      </c>
      <c r="G102" s="25">
        <v>1102.5</v>
      </c>
      <c r="H102" s="25">
        <v>1137.5</v>
      </c>
      <c r="I102" s="25">
        <v>1137.5</v>
      </c>
      <c r="J102" s="25">
        <v>1137.5</v>
      </c>
      <c r="K102" s="25">
        <v>1137.5</v>
      </c>
      <c r="L102" s="25">
        <v>962.5</v>
      </c>
      <c r="M102" s="25">
        <v>1172.5</v>
      </c>
      <c r="N102" s="25">
        <v>1050</v>
      </c>
      <c r="O102" s="25">
        <v>1172.5</v>
      </c>
      <c r="P102" s="25">
        <v>1225</v>
      </c>
      <c r="Q102" s="25">
        <v>1137.5</v>
      </c>
      <c r="R102" s="25">
        <v>1137.5</v>
      </c>
      <c r="S102" s="25">
        <f>ROUND(SUM(G102:R102),5)</f>
        <v>13510</v>
      </c>
    </row>
    <row r="103" spans="1:19" x14ac:dyDescent="0.25">
      <c r="A103" s="19"/>
      <c r="B103" s="19"/>
      <c r="C103" s="19"/>
      <c r="D103" s="19"/>
      <c r="E103" s="19" t="s">
        <v>92</v>
      </c>
      <c r="F103" s="19"/>
      <c r="G103" s="20">
        <f t="shared" ref="G103:R103" si="24">ROUND(SUM(G101:G102),5)</f>
        <v>1102.5</v>
      </c>
      <c r="H103" s="20">
        <f t="shared" si="24"/>
        <v>1137.5</v>
      </c>
      <c r="I103" s="20">
        <f t="shared" si="24"/>
        <v>1137.5</v>
      </c>
      <c r="J103" s="20">
        <f t="shared" si="24"/>
        <v>1137.5</v>
      </c>
      <c r="K103" s="20">
        <f t="shared" si="24"/>
        <v>1137.5</v>
      </c>
      <c r="L103" s="20">
        <f t="shared" si="24"/>
        <v>962.5</v>
      </c>
      <c r="M103" s="20">
        <f t="shared" si="24"/>
        <v>1172.5</v>
      </c>
      <c r="N103" s="20">
        <f t="shared" si="24"/>
        <v>1050</v>
      </c>
      <c r="O103" s="20">
        <f t="shared" si="24"/>
        <v>1172.5</v>
      </c>
      <c r="P103" s="20">
        <f t="shared" si="24"/>
        <v>1225</v>
      </c>
      <c r="Q103" s="20">
        <f t="shared" si="24"/>
        <v>1137.5</v>
      </c>
      <c r="R103" s="20">
        <f t="shared" si="24"/>
        <v>1137.5</v>
      </c>
      <c r="S103" s="20">
        <f>ROUND(SUM(G103:R103),5)</f>
        <v>13510</v>
      </c>
    </row>
    <row r="104" spans="1:19" x14ac:dyDescent="0.25">
      <c r="A104" s="19"/>
      <c r="B104" s="19"/>
      <c r="C104" s="19"/>
      <c r="D104" s="19"/>
      <c r="E104" s="19" t="s">
        <v>96</v>
      </c>
      <c r="F104" s="19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</row>
    <row r="105" spans="1:19" x14ac:dyDescent="0.25">
      <c r="A105" s="19"/>
      <c r="B105" s="19"/>
      <c r="C105" s="19"/>
      <c r="D105" s="19"/>
      <c r="E105" s="19"/>
      <c r="F105" s="19" t="s">
        <v>97</v>
      </c>
      <c r="G105" s="20">
        <v>0</v>
      </c>
      <c r="H105" s="20">
        <v>374.28</v>
      </c>
      <c r="I105" s="20">
        <v>0</v>
      </c>
      <c r="J105" s="20">
        <v>374.28</v>
      </c>
      <c r="K105" s="20">
        <v>374.28</v>
      </c>
      <c r="L105" s="20">
        <v>1148.56</v>
      </c>
      <c r="M105" s="20">
        <v>800</v>
      </c>
      <c r="N105" s="20">
        <v>400</v>
      </c>
      <c r="O105" s="20">
        <v>0</v>
      </c>
      <c r="P105" s="20">
        <v>400</v>
      </c>
      <c r="Q105" s="20">
        <v>400</v>
      </c>
      <c r="R105" s="20">
        <v>400</v>
      </c>
      <c r="S105" s="20">
        <f>ROUND(SUM(G105:R105),5)</f>
        <v>4671.3999999999996</v>
      </c>
    </row>
    <row r="106" spans="1:19" ht="15.75" thickBot="1" x14ac:dyDescent="0.3">
      <c r="A106" s="19"/>
      <c r="B106" s="19"/>
      <c r="C106" s="19"/>
      <c r="D106" s="19"/>
      <c r="E106" s="19"/>
      <c r="F106" s="19" t="s">
        <v>98</v>
      </c>
      <c r="G106" s="20">
        <v>4000</v>
      </c>
      <c r="H106" s="20">
        <v>4000</v>
      </c>
      <c r="I106" s="20">
        <v>4000</v>
      </c>
      <c r="J106" s="20">
        <v>4000</v>
      </c>
      <c r="K106" s="20">
        <v>4000</v>
      </c>
      <c r="L106" s="20">
        <v>4000</v>
      </c>
      <c r="M106" s="20">
        <v>4000</v>
      </c>
      <c r="N106" s="20">
        <v>4000</v>
      </c>
      <c r="O106" s="20">
        <v>4000</v>
      </c>
      <c r="P106" s="20">
        <v>4000</v>
      </c>
      <c r="Q106" s="20">
        <v>4000</v>
      </c>
      <c r="R106" s="20">
        <v>4000</v>
      </c>
      <c r="S106" s="20">
        <f>ROUND(SUM(G106:R106),5)</f>
        <v>48000</v>
      </c>
    </row>
    <row r="107" spans="1:19" ht="15.75" thickBot="1" x14ac:dyDescent="0.3">
      <c r="A107" s="19"/>
      <c r="B107" s="19"/>
      <c r="C107" s="19"/>
      <c r="D107" s="19"/>
      <c r="E107" s="19" t="s">
        <v>99</v>
      </c>
      <c r="F107" s="19"/>
      <c r="G107" s="23">
        <f t="shared" ref="G107:R107" si="25">ROUND(SUM(G104:G106),5)</f>
        <v>4000</v>
      </c>
      <c r="H107" s="23">
        <f t="shared" si="25"/>
        <v>4374.28</v>
      </c>
      <c r="I107" s="23">
        <f t="shared" si="25"/>
        <v>4000</v>
      </c>
      <c r="J107" s="23">
        <f t="shared" si="25"/>
        <v>4374.28</v>
      </c>
      <c r="K107" s="23">
        <f t="shared" si="25"/>
        <v>4374.28</v>
      </c>
      <c r="L107" s="23">
        <f t="shared" si="25"/>
        <v>5148.5600000000004</v>
      </c>
      <c r="M107" s="23">
        <f t="shared" si="25"/>
        <v>4800</v>
      </c>
      <c r="N107" s="23">
        <f t="shared" si="25"/>
        <v>4400</v>
      </c>
      <c r="O107" s="23">
        <f t="shared" si="25"/>
        <v>4000</v>
      </c>
      <c r="P107" s="23">
        <f t="shared" si="25"/>
        <v>4400</v>
      </c>
      <c r="Q107" s="23">
        <f t="shared" si="25"/>
        <v>4400</v>
      </c>
      <c r="R107" s="23">
        <f t="shared" si="25"/>
        <v>4400</v>
      </c>
      <c r="S107" s="23">
        <f>ROUND(SUM(G107:R107),5)</f>
        <v>52671.4</v>
      </c>
    </row>
    <row r="108" spans="1:19" x14ac:dyDescent="0.25">
      <c r="A108" s="19"/>
      <c r="B108" s="19"/>
      <c r="C108" s="19"/>
      <c r="D108" s="19" t="s">
        <v>100</v>
      </c>
      <c r="E108" s="19"/>
      <c r="F108" s="19"/>
      <c r="G108" s="20">
        <f t="shared" ref="G108:R108" si="26">ROUND(G93+G96+G100+G103+G107,5)</f>
        <v>8842.5</v>
      </c>
      <c r="H108" s="20">
        <f t="shared" si="26"/>
        <v>9751.7800000000007</v>
      </c>
      <c r="I108" s="20">
        <f t="shared" si="26"/>
        <v>8977.5</v>
      </c>
      <c r="J108" s="20">
        <f t="shared" si="26"/>
        <v>10581.78</v>
      </c>
      <c r="K108" s="20">
        <f t="shared" si="26"/>
        <v>9891.7800000000007</v>
      </c>
      <c r="L108" s="20">
        <f t="shared" si="26"/>
        <v>10845.06</v>
      </c>
      <c r="M108" s="20">
        <f t="shared" si="26"/>
        <v>11260.5</v>
      </c>
      <c r="N108" s="20">
        <f t="shared" si="26"/>
        <v>10244</v>
      </c>
      <c r="O108" s="20">
        <f t="shared" si="26"/>
        <v>9612.5</v>
      </c>
      <c r="P108" s="20">
        <f t="shared" si="26"/>
        <v>10679</v>
      </c>
      <c r="Q108" s="20">
        <f t="shared" si="26"/>
        <v>10341.5</v>
      </c>
      <c r="R108" s="20">
        <f t="shared" si="26"/>
        <v>10091.5</v>
      </c>
      <c r="S108" s="20">
        <f>ROUND(SUM(G108:R108),5)</f>
        <v>121119.4</v>
      </c>
    </row>
    <row r="109" spans="1:19" x14ac:dyDescent="0.25">
      <c r="A109" s="19"/>
      <c r="B109" s="19"/>
      <c r="C109" s="19"/>
      <c r="D109" s="19" t="s">
        <v>101</v>
      </c>
      <c r="E109" s="19"/>
      <c r="F109" s="19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</row>
    <row r="110" spans="1:19" x14ac:dyDescent="0.25">
      <c r="A110" s="19"/>
      <c r="B110" s="19"/>
      <c r="C110" s="19"/>
      <c r="D110" s="19"/>
      <c r="E110" s="19" t="s">
        <v>229</v>
      </c>
      <c r="F110" s="19"/>
      <c r="G110" s="20">
        <v>21</v>
      </c>
      <c r="H110" s="20">
        <v>24.5</v>
      </c>
      <c r="I110" s="20">
        <v>33.25</v>
      </c>
      <c r="J110" s="20">
        <v>47.25</v>
      </c>
      <c r="K110" s="20">
        <v>43.75</v>
      </c>
      <c r="L110" s="20">
        <v>33.25</v>
      </c>
      <c r="M110" s="20">
        <v>31.5</v>
      </c>
      <c r="N110" s="20">
        <v>42</v>
      </c>
      <c r="O110" s="20">
        <v>43.75</v>
      </c>
      <c r="P110" s="20">
        <v>42</v>
      </c>
      <c r="Q110" s="20">
        <v>42</v>
      </c>
      <c r="R110" s="20">
        <v>33.25</v>
      </c>
      <c r="S110" s="20">
        <f>ROUND(SUM(G110:R110),5)</f>
        <v>437.5</v>
      </c>
    </row>
    <row r="111" spans="1:19" x14ac:dyDescent="0.25">
      <c r="A111" s="19"/>
      <c r="B111" s="19"/>
      <c r="C111" s="19"/>
      <c r="D111" s="19"/>
      <c r="E111" s="19" t="s">
        <v>102</v>
      </c>
      <c r="F111" s="19"/>
      <c r="G111" s="20">
        <v>611.69000000000005</v>
      </c>
      <c r="H111" s="20">
        <v>571.54</v>
      </c>
      <c r="I111" s="20">
        <v>590.41</v>
      </c>
      <c r="J111" s="20">
        <v>667.55</v>
      </c>
      <c r="K111" s="20">
        <v>669.3</v>
      </c>
      <c r="L111" s="20">
        <v>615.92999999999995</v>
      </c>
      <c r="M111" s="20">
        <v>629.45000000000005</v>
      </c>
      <c r="N111" s="20">
        <v>637.84</v>
      </c>
      <c r="O111" s="20">
        <v>661.65</v>
      </c>
      <c r="P111" s="20">
        <v>669.69</v>
      </c>
      <c r="Q111" s="20">
        <v>663.4</v>
      </c>
      <c r="R111" s="20">
        <v>611.91999999999996</v>
      </c>
      <c r="S111" s="20">
        <f>ROUND(SUM(G111:R111),5)</f>
        <v>7600.37</v>
      </c>
    </row>
    <row r="112" spans="1:19" x14ac:dyDescent="0.25">
      <c r="A112" s="19"/>
      <c r="B112" s="19"/>
      <c r="C112" s="19"/>
      <c r="D112" s="19"/>
      <c r="E112" s="19" t="s">
        <v>103</v>
      </c>
      <c r="F112" s="19"/>
      <c r="G112" s="20">
        <v>985.48</v>
      </c>
      <c r="H112" s="20">
        <v>1582.34</v>
      </c>
      <c r="I112" s="20">
        <v>1582.34</v>
      </c>
      <c r="J112" s="20">
        <v>1582.34</v>
      </c>
      <c r="K112" s="20">
        <v>1582.34</v>
      </c>
      <c r="L112" s="20">
        <v>1582.34</v>
      </c>
      <c r="M112" s="20">
        <v>1713.35</v>
      </c>
      <c r="N112" s="20">
        <v>1713.35</v>
      </c>
      <c r="O112" s="20">
        <v>1713.35</v>
      </c>
      <c r="P112" s="20">
        <v>1713.35</v>
      </c>
      <c r="Q112" s="20">
        <v>1713.35</v>
      </c>
      <c r="R112" s="20">
        <v>1713.49</v>
      </c>
      <c r="S112" s="20">
        <f>ROUND(SUM(G112:R112),5)</f>
        <v>19177.419999999998</v>
      </c>
    </row>
    <row r="113" spans="1:19" ht="15.75" thickBot="1" x14ac:dyDescent="0.3">
      <c r="A113" s="19"/>
      <c r="B113" s="19"/>
      <c r="C113" s="19"/>
      <c r="D113" s="19"/>
      <c r="E113" s="19" t="s">
        <v>104</v>
      </c>
      <c r="F113" s="19"/>
      <c r="G113" s="25">
        <v>172.33</v>
      </c>
      <c r="H113" s="25">
        <v>172.33</v>
      </c>
      <c r="I113" s="25">
        <v>172.33</v>
      </c>
      <c r="J113" s="25">
        <v>172.33</v>
      </c>
      <c r="K113" s="25">
        <v>172.33</v>
      </c>
      <c r="L113" s="25">
        <v>176</v>
      </c>
      <c r="M113" s="25">
        <v>176</v>
      </c>
      <c r="N113" s="25">
        <v>176</v>
      </c>
      <c r="O113" s="25">
        <v>176</v>
      </c>
      <c r="P113" s="25">
        <v>176</v>
      </c>
      <c r="Q113" s="25">
        <v>169</v>
      </c>
      <c r="R113" s="25">
        <v>176</v>
      </c>
      <c r="S113" s="25">
        <f>ROUND(SUM(G113:R113),5)</f>
        <v>2086.65</v>
      </c>
    </row>
    <row r="114" spans="1:19" x14ac:dyDescent="0.25">
      <c r="A114" s="19"/>
      <c r="B114" s="19"/>
      <c r="C114" s="19"/>
      <c r="D114" s="19" t="s">
        <v>105</v>
      </c>
      <c r="E114" s="19"/>
      <c r="F114" s="19"/>
      <c r="G114" s="20">
        <f t="shared" ref="G114:R114" si="27">ROUND(SUM(G109:G113),5)</f>
        <v>1790.5</v>
      </c>
      <c r="H114" s="20">
        <f t="shared" si="27"/>
        <v>2350.71</v>
      </c>
      <c r="I114" s="20">
        <f t="shared" si="27"/>
        <v>2378.33</v>
      </c>
      <c r="J114" s="20">
        <f t="shared" si="27"/>
        <v>2469.4699999999998</v>
      </c>
      <c r="K114" s="20">
        <f t="shared" si="27"/>
        <v>2467.7199999999998</v>
      </c>
      <c r="L114" s="20">
        <f t="shared" si="27"/>
        <v>2407.52</v>
      </c>
      <c r="M114" s="20">
        <f t="shared" si="27"/>
        <v>2550.3000000000002</v>
      </c>
      <c r="N114" s="20">
        <f t="shared" si="27"/>
        <v>2569.19</v>
      </c>
      <c r="O114" s="20">
        <f t="shared" si="27"/>
        <v>2594.75</v>
      </c>
      <c r="P114" s="20">
        <f t="shared" si="27"/>
        <v>2601.04</v>
      </c>
      <c r="Q114" s="20">
        <f t="shared" si="27"/>
        <v>2587.75</v>
      </c>
      <c r="R114" s="20">
        <f t="shared" si="27"/>
        <v>2534.66</v>
      </c>
      <c r="S114" s="20">
        <f>ROUND(SUM(G114:R114),5)</f>
        <v>29301.94</v>
      </c>
    </row>
    <row r="115" spans="1:19" x14ac:dyDescent="0.25">
      <c r="A115" s="19"/>
      <c r="B115" s="19"/>
      <c r="C115" s="19"/>
      <c r="D115" s="19" t="s">
        <v>106</v>
      </c>
      <c r="E115" s="19"/>
      <c r="F115" s="19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</row>
    <row r="116" spans="1:19" x14ac:dyDescent="0.25">
      <c r="A116" s="19"/>
      <c r="B116" s="19"/>
      <c r="C116" s="19"/>
      <c r="D116" s="19"/>
      <c r="E116" s="19" t="s">
        <v>222</v>
      </c>
      <c r="F116" s="19"/>
      <c r="G116" s="20">
        <v>650</v>
      </c>
      <c r="H116" s="20">
        <v>650</v>
      </c>
      <c r="I116" s="20">
        <v>650</v>
      </c>
      <c r="J116" s="20">
        <v>650</v>
      </c>
      <c r="K116" s="20">
        <v>650</v>
      </c>
      <c r="L116" s="20">
        <v>650</v>
      </c>
      <c r="M116" s="20">
        <v>650</v>
      </c>
      <c r="N116" s="20">
        <v>650</v>
      </c>
      <c r="O116" s="20">
        <v>650</v>
      </c>
      <c r="P116" s="20">
        <v>650</v>
      </c>
      <c r="Q116" s="20">
        <v>650</v>
      </c>
      <c r="R116" s="20">
        <v>650</v>
      </c>
      <c r="S116" s="20">
        <f t="shared" ref="S116:S128" si="28">ROUND(SUM(G116:R116),5)</f>
        <v>7800</v>
      </c>
    </row>
    <row r="117" spans="1:19" x14ac:dyDescent="0.25">
      <c r="A117" s="19"/>
      <c r="B117" s="19"/>
      <c r="C117" s="19"/>
      <c r="D117" s="19"/>
      <c r="E117" s="19" t="s">
        <v>242</v>
      </c>
      <c r="F117" s="19"/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f t="shared" si="28"/>
        <v>0</v>
      </c>
    </row>
    <row r="118" spans="1:19" x14ac:dyDescent="0.25">
      <c r="A118" s="19"/>
      <c r="B118" s="19"/>
      <c r="C118" s="19"/>
      <c r="D118" s="19"/>
      <c r="E118" s="19" t="s">
        <v>108</v>
      </c>
      <c r="F118" s="19"/>
      <c r="G118" s="20">
        <v>0</v>
      </c>
      <c r="H118" s="20">
        <v>0</v>
      </c>
      <c r="I118" s="20">
        <v>0</v>
      </c>
      <c r="J118" s="20">
        <v>0.02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f t="shared" si="28"/>
        <v>0.02</v>
      </c>
    </row>
    <row r="119" spans="1:19" x14ac:dyDescent="0.25">
      <c r="A119" s="19"/>
      <c r="B119" s="19"/>
      <c r="C119" s="19"/>
      <c r="D119" s="19"/>
      <c r="E119" s="19" t="s">
        <v>109</v>
      </c>
      <c r="F119" s="19"/>
      <c r="G119" s="20">
        <v>666.21</v>
      </c>
      <c r="H119" s="20">
        <v>1166.21</v>
      </c>
      <c r="I119" s="20">
        <v>500</v>
      </c>
      <c r="J119" s="20">
        <v>1093.4100000000001</v>
      </c>
      <c r="K119" s="20">
        <v>795.22</v>
      </c>
      <c r="L119" s="20">
        <v>827.18</v>
      </c>
      <c r="M119" s="20">
        <v>923.36</v>
      </c>
      <c r="N119" s="20">
        <v>666.21</v>
      </c>
      <c r="O119" s="20">
        <v>666.21</v>
      </c>
      <c r="P119" s="20">
        <v>1096.03</v>
      </c>
      <c r="Q119" s="20">
        <v>666.21</v>
      </c>
      <c r="R119" s="20">
        <v>666.21</v>
      </c>
      <c r="S119" s="20">
        <f t="shared" si="28"/>
        <v>9732.4599999999991</v>
      </c>
    </row>
    <row r="120" spans="1:19" x14ac:dyDescent="0.25">
      <c r="A120" s="19"/>
      <c r="B120" s="19"/>
      <c r="C120" s="19"/>
      <c r="D120" s="19"/>
      <c r="E120" s="19" t="s">
        <v>230</v>
      </c>
      <c r="F120" s="19"/>
      <c r="G120" s="20">
        <v>0</v>
      </c>
      <c r="H120" s="20">
        <v>600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20">
        <v>0</v>
      </c>
      <c r="R120" s="20">
        <v>0</v>
      </c>
      <c r="S120" s="20">
        <f t="shared" si="28"/>
        <v>600</v>
      </c>
    </row>
    <row r="121" spans="1:19" x14ac:dyDescent="0.25">
      <c r="A121" s="19"/>
      <c r="B121" s="19"/>
      <c r="C121" s="19"/>
      <c r="D121" s="19"/>
      <c r="E121" s="19" t="s">
        <v>110</v>
      </c>
      <c r="F121" s="19"/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37.840000000000003</v>
      </c>
      <c r="P121" s="20">
        <v>0</v>
      </c>
      <c r="Q121" s="20">
        <v>0</v>
      </c>
      <c r="R121" s="20">
        <v>258.45</v>
      </c>
      <c r="S121" s="20">
        <f t="shared" si="28"/>
        <v>296.29000000000002</v>
      </c>
    </row>
    <row r="122" spans="1:19" x14ac:dyDescent="0.25">
      <c r="A122" s="19"/>
      <c r="B122" s="19"/>
      <c r="C122" s="19"/>
      <c r="D122" s="19"/>
      <c r="E122" s="19" t="s">
        <v>111</v>
      </c>
      <c r="F122" s="19"/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86.23</v>
      </c>
      <c r="R122" s="20">
        <v>0</v>
      </c>
      <c r="S122" s="20">
        <f t="shared" si="28"/>
        <v>86.23</v>
      </c>
    </row>
    <row r="123" spans="1:19" x14ac:dyDescent="0.25">
      <c r="A123" s="19"/>
      <c r="B123" s="19"/>
      <c r="C123" s="19"/>
      <c r="D123" s="19"/>
      <c r="E123" s="19" t="s">
        <v>112</v>
      </c>
      <c r="F123" s="19"/>
      <c r="G123" s="20">
        <v>29.2</v>
      </c>
      <c r="H123" s="20">
        <v>25.47</v>
      </c>
      <c r="I123" s="20">
        <v>218.5</v>
      </c>
      <c r="J123" s="20">
        <v>100.29</v>
      </c>
      <c r="K123" s="20">
        <v>123.9</v>
      </c>
      <c r="L123" s="20">
        <v>103.21</v>
      </c>
      <c r="M123" s="20">
        <v>73.45</v>
      </c>
      <c r="N123" s="20">
        <v>68.38</v>
      </c>
      <c r="O123" s="20">
        <v>78.17</v>
      </c>
      <c r="P123" s="20">
        <v>92.66</v>
      </c>
      <c r="Q123" s="20">
        <v>87.18</v>
      </c>
      <c r="R123" s="20">
        <v>98.76</v>
      </c>
      <c r="S123" s="20">
        <f t="shared" si="28"/>
        <v>1099.17</v>
      </c>
    </row>
    <row r="124" spans="1:19" x14ac:dyDescent="0.25">
      <c r="A124" s="19"/>
      <c r="B124" s="19"/>
      <c r="C124" s="19"/>
      <c r="D124" s="19"/>
      <c r="E124" s="19" t="s">
        <v>113</v>
      </c>
      <c r="F124" s="19"/>
      <c r="G124" s="20">
        <v>47</v>
      </c>
      <c r="H124" s="20">
        <v>19.600000000000001</v>
      </c>
      <c r="I124" s="20">
        <v>47</v>
      </c>
      <c r="J124" s="20">
        <v>0</v>
      </c>
      <c r="K124" s="20">
        <v>47</v>
      </c>
      <c r="L124" s="20">
        <v>0</v>
      </c>
      <c r="M124" s="20">
        <v>0</v>
      </c>
      <c r="N124" s="20">
        <v>19.600000000000001</v>
      </c>
      <c r="O124" s="20">
        <v>49</v>
      </c>
      <c r="P124" s="20">
        <v>19.600000000000001</v>
      </c>
      <c r="Q124" s="20">
        <v>29.4</v>
      </c>
      <c r="R124" s="20">
        <v>0</v>
      </c>
      <c r="S124" s="20">
        <f t="shared" si="28"/>
        <v>278.2</v>
      </c>
    </row>
    <row r="125" spans="1:19" x14ac:dyDescent="0.25">
      <c r="A125" s="19"/>
      <c r="B125" s="19"/>
      <c r="C125" s="19"/>
      <c r="D125" s="19"/>
      <c r="E125" s="19" t="s">
        <v>114</v>
      </c>
      <c r="F125" s="19"/>
      <c r="G125" s="20">
        <v>0</v>
      </c>
      <c r="H125" s="20">
        <v>36.53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39.69</v>
      </c>
      <c r="S125" s="20">
        <f t="shared" si="28"/>
        <v>76.22</v>
      </c>
    </row>
    <row r="126" spans="1:19" x14ac:dyDescent="0.25">
      <c r="A126" s="19"/>
      <c r="B126" s="19"/>
      <c r="C126" s="19"/>
      <c r="D126" s="19"/>
      <c r="E126" s="19" t="s">
        <v>115</v>
      </c>
      <c r="F126" s="19"/>
      <c r="G126" s="20">
        <v>50</v>
      </c>
      <c r="H126" s="20">
        <v>50</v>
      </c>
      <c r="I126" s="20">
        <v>50</v>
      </c>
      <c r="J126" s="20">
        <v>50</v>
      </c>
      <c r="K126" s="20">
        <v>50</v>
      </c>
      <c r="L126" s="20">
        <v>211.59</v>
      </c>
      <c r="M126" s="20">
        <v>50</v>
      </c>
      <c r="N126" s="20">
        <v>50</v>
      </c>
      <c r="O126" s="20">
        <v>50</v>
      </c>
      <c r="P126" s="20">
        <v>125.45</v>
      </c>
      <c r="Q126" s="20">
        <v>50</v>
      </c>
      <c r="R126" s="20">
        <v>50</v>
      </c>
      <c r="S126" s="20">
        <f t="shared" si="28"/>
        <v>837.04</v>
      </c>
    </row>
    <row r="127" spans="1:19" ht="15.75" thickBot="1" x14ac:dyDescent="0.3">
      <c r="A127" s="19"/>
      <c r="B127" s="19"/>
      <c r="C127" s="19"/>
      <c r="D127" s="19"/>
      <c r="E127" s="19" t="s">
        <v>116</v>
      </c>
      <c r="F127" s="19"/>
      <c r="G127" s="25">
        <v>137.72999999999999</v>
      </c>
      <c r="H127" s="25">
        <v>16.690000000000001</v>
      </c>
      <c r="I127" s="25">
        <v>21.92</v>
      </c>
      <c r="J127" s="25">
        <v>0</v>
      </c>
      <c r="K127" s="25">
        <v>39.299999999999997</v>
      </c>
      <c r="L127" s="25">
        <v>286.86</v>
      </c>
      <c r="M127" s="25">
        <v>170.78</v>
      </c>
      <c r="N127" s="25">
        <v>0</v>
      </c>
      <c r="O127" s="25">
        <v>69.540000000000006</v>
      </c>
      <c r="P127" s="25">
        <v>42.63</v>
      </c>
      <c r="Q127" s="25">
        <v>36</v>
      </c>
      <c r="R127" s="25">
        <v>65.67</v>
      </c>
      <c r="S127" s="25">
        <f t="shared" si="28"/>
        <v>887.12</v>
      </c>
    </row>
    <row r="128" spans="1:19" x14ac:dyDescent="0.25">
      <c r="A128" s="19"/>
      <c r="B128" s="19"/>
      <c r="C128" s="19"/>
      <c r="D128" s="19" t="s">
        <v>117</v>
      </c>
      <c r="E128" s="19"/>
      <c r="F128" s="19"/>
      <c r="G128" s="20">
        <f t="shared" ref="G128:R128" si="29">ROUND(SUM(G115:G127),5)</f>
        <v>1580.14</v>
      </c>
      <c r="H128" s="20">
        <f t="shared" si="29"/>
        <v>2564.5</v>
      </c>
      <c r="I128" s="20">
        <f t="shared" si="29"/>
        <v>1487.42</v>
      </c>
      <c r="J128" s="20">
        <f t="shared" si="29"/>
        <v>1893.72</v>
      </c>
      <c r="K128" s="20">
        <f t="shared" si="29"/>
        <v>1705.42</v>
      </c>
      <c r="L128" s="20">
        <f t="shared" si="29"/>
        <v>2078.84</v>
      </c>
      <c r="M128" s="20">
        <f t="shared" si="29"/>
        <v>1867.59</v>
      </c>
      <c r="N128" s="20">
        <f t="shared" si="29"/>
        <v>1454.19</v>
      </c>
      <c r="O128" s="20">
        <f t="shared" si="29"/>
        <v>1600.76</v>
      </c>
      <c r="P128" s="20">
        <f t="shared" si="29"/>
        <v>2026.37</v>
      </c>
      <c r="Q128" s="20">
        <f t="shared" si="29"/>
        <v>1605.02</v>
      </c>
      <c r="R128" s="20">
        <f t="shared" si="29"/>
        <v>1828.78</v>
      </c>
      <c r="S128" s="20">
        <f t="shared" si="28"/>
        <v>21692.75</v>
      </c>
    </row>
    <row r="129" spans="1:19" x14ac:dyDescent="0.25">
      <c r="A129" s="19"/>
      <c r="B129" s="19"/>
      <c r="C129" s="19"/>
      <c r="D129" s="19" t="s">
        <v>118</v>
      </c>
      <c r="E129" s="19"/>
      <c r="F129" s="19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</row>
    <row r="130" spans="1:19" x14ac:dyDescent="0.25">
      <c r="A130" s="19"/>
      <c r="B130" s="19"/>
      <c r="C130" s="19"/>
      <c r="D130" s="19"/>
      <c r="E130" s="19" t="s">
        <v>119</v>
      </c>
      <c r="F130" s="19"/>
      <c r="G130" s="20">
        <v>60</v>
      </c>
      <c r="H130" s="20">
        <v>60</v>
      </c>
      <c r="I130" s="20">
        <v>60</v>
      </c>
      <c r="J130" s="20">
        <v>60</v>
      </c>
      <c r="K130" s="20">
        <v>170</v>
      </c>
      <c r="L130" s="20">
        <v>60</v>
      </c>
      <c r="M130" s="20">
        <v>60</v>
      </c>
      <c r="N130" s="20">
        <v>60</v>
      </c>
      <c r="O130" s="20">
        <v>60</v>
      </c>
      <c r="P130" s="20">
        <v>1298</v>
      </c>
      <c r="Q130" s="20">
        <v>400</v>
      </c>
      <c r="R130" s="20">
        <v>60</v>
      </c>
      <c r="S130" s="20">
        <f t="shared" ref="S130:S135" si="30">ROUND(SUM(G130:R130),5)</f>
        <v>2408</v>
      </c>
    </row>
    <row r="131" spans="1:19" x14ac:dyDescent="0.25">
      <c r="A131" s="19"/>
      <c r="B131" s="19"/>
      <c r="C131" s="19"/>
      <c r="D131" s="19"/>
      <c r="E131" s="19" t="s">
        <v>120</v>
      </c>
      <c r="F131" s="19"/>
      <c r="G131" s="20">
        <v>750</v>
      </c>
      <c r="H131" s="20">
        <v>0</v>
      </c>
      <c r="I131" s="20">
        <v>3270.4</v>
      </c>
      <c r="J131" s="20">
        <v>1610</v>
      </c>
      <c r="K131" s="20">
        <v>817</v>
      </c>
      <c r="L131" s="20">
        <v>739</v>
      </c>
      <c r="M131" s="20">
        <v>730</v>
      </c>
      <c r="N131" s="20">
        <v>730</v>
      </c>
      <c r="O131" s="20">
        <v>755</v>
      </c>
      <c r="P131" s="20">
        <v>814.5</v>
      </c>
      <c r="Q131" s="20">
        <v>755</v>
      </c>
      <c r="R131" s="20">
        <v>834.98</v>
      </c>
      <c r="S131" s="20">
        <f t="shared" si="30"/>
        <v>11805.88</v>
      </c>
    </row>
    <row r="132" spans="1:19" x14ac:dyDescent="0.25">
      <c r="A132" s="19"/>
      <c r="B132" s="19"/>
      <c r="C132" s="19"/>
      <c r="D132" s="19"/>
      <c r="E132" s="19" t="s">
        <v>121</v>
      </c>
      <c r="F132" s="19"/>
      <c r="G132" s="20">
        <v>5865.22</v>
      </c>
      <c r="H132" s="20">
        <v>0</v>
      </c>
      <c r="I132" s="20">
        <v>779.05</v>
      </c>
      <c r="J132" s="20">
        <v>2764.3</v>
      </c>
      <c r="K132" s="20">
        <v>460.6</v>
      </c>
      <c r="L132" s="20">
        <v>0</v>
      </c>
      <c r="M132" s="20">
        <v>698.9</v>
      </c>
      <c r="N132" s="20">
        <v>0</v>
      </c>
      <c r="O132" s="20">
        <v>0</v>
      </c>
      <c r="P132" s="20">
        <v>3325</v>
      </c>
      <c r="Q132" s="20">
        <v>3325</v>
      </c>
      <c r="R132" s="20">
        <v>1195.1400000000001</v>
      </c>
      <c r="S132" s="20">
        <f t="shared" si="30"/>
        <v>18413.21</v>
      </c>
    </row>
    <row r="133" spans="1:19" x14ac:dyDescent="0.25">
      <c r="A133" s="19"/>
      <c r="B133" s="19"/>
      <c r="C133" s="19"/>
      <c r="D133" s="19"/>
      <c r="E133" s="19" t="s">
        <v>122</v>
      </c>
      <c r="F133" s="19"/>
      <c r="G133" s="20">
        <v>395.02</v>
      </c>
      <c r="H133" s="20">
        <v>69.400000000000006</v>
      </c>
      <c r="I133" s="20">
        <v>17.54</v>
      </c>
      <c r="J133" s="20">
        <v>164.18</v>
      </c>
      <c r="K133" s="20">
        <v>0</v>
      </c>
      <c r="L133" s="20">
        <v>49.31</v>
      </c>
      <c r="M133" s="20">
        <v>488.94</v>
      </c>
      <c r="N133" s="20">
        <v>22.52</v>
      </c>
      <c r="O133" s="20">
        <v>0</v>
      </c>
      <c r="P133" s="20">
        <v>129.37</v>
      </c>
      <c r="Q133" s="20">
        <v>378.57</v>
      </c>
      <c r="R133" s="20">
        <v>109.03</v>
      </c>
      <c r="S133" s="20">
        <f t="shared" si="30"/>
        <v>1823.88</v>
      </c>
    </row>
    <row r="134" spans="1:19" ht="15.75" thickBot="1" x14ac:dyDescent="0.3">
      <c r="A134" s="19"/>
      <c r="B134" s="19"/>
      <c r="C134" s="19"/>
      <c r="D134" s="19"/>
      <c r="E134" s="19" t="s">
        <v>123</v>
      </c>
      <c r="F134" s="19"/>
      <c r="G134" s="25">
        <v>3708.24</v>
      </c>
      <c r="H134" s="25">
        <v>1621.89</v>
      </c>
      <c r="I134" s="25">
        <v>221.56</v>
      </c>
      <c r="J134" s="25">
        <v>-2994.39</v>
      </c>
      <c r="K134" s="25">
        <v>227.18</v>
      </c>
      <c r="L134" s="25">
        <v>238.06</v>
      </c>
      <c r="M134" s="25">
        <v>230.42</v>
      </c>
      <c r="N134" s="25">
        <v>313.11</v>
      </c>
      <c r="O134" s="25">
        <v>314.91000000000003</v>
      </c>
      <c r="P134" s="25">
        <v>1354.08</v>
      </c>
      <c r="Q134" s="25">
        <v>39.200000000000003</v>
      </c>
      <c r="R134" s="25">
        <v>428.22</v>
      </c>
      <c r="S134" s="25">
        <f t="shared" si="30"/>
        <v>5702.48</v>
      </c>
    </row>
    <row r="135" spans="1:19" x14ac:dyDescent="0.25">
      <c r="A135" s="19"/>
      <c r="B135" s="19"/>
      <c r="C135" s="19"/>
      <c r="D135" s="19" t="s">
        <v>124</v>
      </c>
      <c r="E135" s="19"/>
      <c r="F135" s="19"/>
      <c r="G135" s="20">
        <f t="shared" ref="G135:R135" si="31">ROUND(SUM(G129:G134),5)</f>
        <v>10778.48</v>
      </c>
      <c r="H135" s="20">
        <f t="shared" si="31"/>
        <v>1751.29</v>
      </c>
      <c r="I135" s="20">
        <f t="shared" si="31"/>
        <v>4348.55</v>
      </c>
      <c r="J135" s="20">
        <f t="shared" si="31"/>
        <v>1604.09</v>
      </c>
      <c r="K135" s="20">
        <f t="shared" si="31"/>
        <v>1674.78</v>
      </c>
      <c r="L135" s="20">
        <f t="shared" si="31"/>
        <v>1086.3699999999999</v>
      </c>
      <c r="M135" s="20">
        <f t="shared" si="31"/>
        <v>2208.2600000000002</v>
      </c>
      <c r="N135" s="20">
        <f t="shared" si="31"/>
        <v>1125.6300000000001</v>
      </c>
      <c r="O135" s="20">
        <f t="shared" si="31"/>
        <v>1129.9100000000001</v>
      </c>
      <c r="P135" s="20">
        <f t="shared" si="31"/>
        <v>6920.95</v>
      </c>
      <c r="Q135" s="20">
        <f t="shared" si="31"/>
        <v>4897.7700000000004</v>
      </c>
      <c r="R135" s="20">
        <f t="shared" si="31"/>
        <v>2627.37</v>
      </c>
      <c r="S135" s="20">
        <f t="shared" si="30"/>
        <v>40153.449999999997</v>
      </c>
    </row>
    <row r="136" spans="1:19" x14ac:dyDescent="0.25">
      <c r="A136" s="19"/>
      <c r="B136" s="19"/>
      <c r="C136" s="19"/>
      <c r="D136" s="19" t="s">
        <v>125</v>
      </c>
      <c r="E136" s="19"/>
      <c r="F136" s="19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</row>
    <row r="137" spans="1:19" x14ac:dyDescent="0.25">
      <c r="A137" s="19"/>
      <c r="B137" s="19"/>
      <c r="C137" s="19"/>
      <c r="D137" s="19"/>
      <c r="E137" s="19" t="s">
        <v>126</v>
      </c>
      <c r="F137" s="19"/>
      <c r="G137" s="20">
        <v>1189</v>
      </c>
      <c r="H137" s="20">
        <v>1189</v>
      </c>
      <c r="I137" s="20">
        <v>1189</v>
      </c>
      <c r="J137" s="20">
        <v>1189</v>
      </c>
      <c r="K137" s="20">
        <v>1189</v>
      </c>
      <c r="L137" s="20">
        <v>1017</v>
      </c>
      <c r="M137" s="20">
        <v>1017</v>
      </c>
      <c r="N137" s="20">
        <v>1017</v>
      </c>
      <c r="O137" s="20">
        <v>1017</v>
      </c>
      <c r="P137" s="20">
        <v>1017</v>
      </c>
      <c r="Q137" s="20">
        <v>1017</v>
      </c>
      <c r="R137" s="20">
        <v>1017</v>
      </c>
      <c r="S137" s="20">
        <f t="shared" ref="S137:S142" si="32">ROUND(SUM(G137:R137),5)</f>
        <v>13064</v>
      </c>
    </row>
    <row r="138" spans="1:19" x14ac:dyDescent="0.25">
      <c r="A138" s="19"/>
      <c r="B138" s="19"/>
      <c r="C138" s="19"/>
      <c r="D138" s="19"/>
      <c r="E138" s="19" t="s">
        <v>127</v>
      </c>
      <c r="F138" s="19"/>
      <c r="G138" s="20">
        <v>773</v>
      </c>
      <c r="H138" s="20">
        <v>773</v>
      </c>
      <c r="I138" s="20">
        <v>773</v>
      </c>
      <c r="J138" s="20">
        <v>773</v>
      </c>
      <c r="K138" s="20">
        <v>773</v>
      </c>
      <c r="L138" s="20">
        <v>601</v>
      </c>
      <c r="M138" s="20">
        <v>601</v>
      </c>
      <c r="N138" s="20">
        <v>601</v>
      </c>
      <c r="O138" s="20">
        <v>601</v>
      </c>
      <c r="P138" s="20">
        <v>601</v>
      </c>
      <c r="Q138" s="20">
        <v>601</v>
      </c>
      <c r="R138" s="20">
        <v>601</v>
      </c>
      <c r="S138" s="20">
        <f t="shared" si="32"/>
        <v>8072</v>
      </c>
    </row>
    <row r="139" spans="1:19" x14ac:dyDescent="0.25">
      <c r="A139" s="19"/>
      <c r="B139" s="19"/>
      <c r="C139" s="19"/>
      <c r="D139" s="19"/>
      <c r="E139" s="19" t="s">
        <v>279</v>
      </c>
      <c r="F139" s="19"/>
      <c r="G139" s="20">
        <v>292.14999999999998</v>
      </c>
      <c r="H139" s="20">
        <v>292.16000000000003</v>
      </c>
      <c r="I139" s="20">
        <v>292.16000000000003</v>
      </c>
      <c r="J139" s="20">
        <v>292.14</v>
      </c>
      <c r="K139" s="20">
        <v>292.14</v>
      </c>
      <c r="L139" s="20">
        <v>292.14</v>
      </c>
      <c r="M139" s="20">
        <v>292.14</v>
      </c>
      <c r="N139" s="20">
        <v>292.16000000000003</v>
      </c>
      <c r="O139" s="20">
        <v>292.16000000000003</v>
      </c>
      <c r="P139" s="20">
        <v>292.18</v>
      </c>
      <c r="Q139" s="20">
        <v>293.35000000000002</v>
      </c>
      <c r="R139" s="20">
        <v>302.08</v>
      </c>
      <c r="S139" s="20">
        <f t="shared" si="32"/>
        <v>3516.96</v>
      </c>
    </row>
    <row r="140" spans="1:19" x14ac:dyDescent="0.25">
      <c r="A140" s="19"/>
      <c r="B140" s="19"/>
      <c r="C140" s="19"/>
      <c r="D140" s="19"/>
      <c r="E140" s="19" t="s">
        <v>130</v>
      </c>
      <c r="F140" s="19"/>
      <c r="G140" s="20">
        <v>427.17</v>
      </c>
      <c r="H140" s="20">
        <v>426.84</v>
      </c>
      <c r="I140" s="20">
        <v>427.05</v>
      </c>
      <c r="J140" s="20">
        <v>429.89</v>
      </c>
      <c r="K140" s="20">
        <v>428.28</v>
      </c>
      <c r="L140" s="20">
        <v>512.37</v>
      </c>
      <c r="M140" s="20">
        <v>513.08000000000004</v>
      </c>
      <c r="N140" s="20">
        <v>0</v>
      </c>
      <c r="O140" s="20">
        <v>1008.74</v>
      </c>
      <c r="P140" s="20">
        <v>512.27</v>
      </c>
      <c r="Q140" s="20">
        <v>511.42</v>
      </c>
      <c r="R140" s="20">
        <v>510.32</v>
      </c>
      <c r="S140" s="20">
        <f t="shared" si="32"/>
        <v>5707.43</v>
      </c>
    </row>
    <row r="141" spans="1:19" ht="15.75" thickBot="1" x14ac:dyDescent="0.3">
      <c r="A141" s="19"/>
      <c r="B141" s="19"/>
      <c r="C141" s="19"/>
      <c r="D141" s="19"/>
      <c r="E141" s="19" t="s">
        <v>131</v>
      </c>
      <c r="F141" s="19"/>
      <c r="G141" s="25">
        <v>419.58</v>
      </c>
      <c r="H141" s="25">
        <v>451.3</v>
      </c>
      <c r="I141" s="25">
        <v>557.42999999999995</v>
      </c>
      <c r="J141" s="25">
        <v>472.96</v>
      </c>
      <c r="K141" s="25">
        <v>503.17</v>
      </c>
      <c r="L141" s="25">
        <v>482.46</v>
      </c>
      <c r="M141" s="25">
        <v>295.33</v>
      </c>
      <c r="N141" s="25">
        <v>317.08999999999997</v>
      </c>
      <c r="O141" s="25">
        <v>316.99</v>
      </c>
      <c r="P141" s="25">
        <v>367.36</v>
      </c>
      <c r="Q141" s="25">
        <v>409.99</v>
      </c>
      <c r="R141" s="25">
        <v>444.37</v>
      </c>
      <c r="S141" s="25">
        <f t="shared" si="32"/>
        <v>5038.03</v>
      </c>
    </row>
    <row r="142" spans="1:19" x14ac:dyDescent="0.25">
      <c r="A142" s="19"/>
      <c r="B142" s="19"/>
      <c r="C142" s="19"/>
      <c r="D142" s="19" t="s">
        <v>132</v>
      </c>
      <c r="E142" s="19"/>
      <c r="F142" s="19"/>
      <c r="G142" s="20">
        <f t="shared" ref="G142:R142" si="33">ROUND(SUM(G136:G141),5)</f>
        <v>3100.9</v>
      </c>
      <c r="H142" s="20">
        <f t="shared" si="33"/>
        <v>3132.3</v>
      </c>
      <c r="I142" s="20">
        <f t="shared" si="33"/>
        <v>3238.64</v>
      </c>
      <c r="J142" s="20">
        <f t="shared" si="33"/>
        <v>3156.99</v>
      </c>
      <c r="K142" s="20">
        <f t="shared" si="33"/>
        <v>3185.59</v>
      </c>
      <c r="L142" s="20">
        <f t="shared" si="33"/>
        <v>2904.97</v>
      </c>
      <c r="M142" s="20">
        <f t="shared" si="33"/>
        <v>2718.55</v>
      </c>
      <c r="N142" s="20">
        <f t="shared" si="33"/>
        <v>2227.25</v>
      </c>
      <c r="O142" s="20">
        <f t="shared" si="33"/>
        <v>3235.89</v>
      </c>
      <c r="P142" s="20">
        <f t="shared" si="33"/>
        <v>2789.81</v>
      </c>
      <c r="Q142" s="20">
        <f t="shared" si="33"/>
        <v>2832.76</v>
      </c>
      <c r="R142" s="20">
        <f t="shared" si="33"/>
        <v>2874.77</v>
      </c>
      <c r="S142" s="20">
        <f t="shared" si="32"/>
        <v>35398.42</v>
      </c>
    </row>
    <row r="143" spans="1:19" x14ac:dyDescent="0.25">
      <c r="A143" s="19"/>
      <c r="B143" s="19"/>
      <c r="C143" s="19"/>
      <c r="D143" s="19" t="s">
        <v>133</v>
      </c>
      <c r="E143" s="19"/>
      <c r="F143" s="19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</row>
    <row r="144" spans="1:19" x14ac:dyDescent="0.25">
      <c r="A144" s="19"/>
      <c r="B144" s="19"/>
      <c r="C144" s="19"/>
      <c r="D144" s="19"/>
      <c r="E144" s="19" t="s">
        <v>134</v>
      </c>
      <c r="F144" s="19"/>
      <c r="G144" s="20">
        <v>0</v>
      </c>
      <c r="H144" s="20">
        <v>0</v>
      </c>
      <c r="I144" s="20">
        <v>886.6</v>
      </c>
      <c r="J144" s="20">
        <v>886.6</v>
      </c>
      <c r="K144" s="20">
        <v>886.6</v>
      </c>
      <c r="L144" s="20">
        <v>0</v>
      </c>
      <c r="M144" s="20">
        <v>0</v>
      </c>
      <c r="N144" s="20">
        <v>2659.8</v>
      </c>
      <c r="O144" s="20">
        <v>0</v>
      </c>
      <c r="P144" s="20">
        <v>1773.2</v>
      </c>
      <c r="Q144" s="20">
        <v>1773.2</v>
      </c>
      <c r="R144" s="20">
        <v>0</v>
      </c>
      <c r="S144" s="20">
        <f>ROUND(SUM(G144:R144),5)</f>
        <v>8866</v>
      </c>
    </row>
    <row r="145" spans="1:19" ht="15.75" thickBot="1" x14ac:dyDescent="0.3">
      <c r="A145" s="19"/>
      <c r="B145" s="19"/>
      <c r="C145" s="19"/>
      <c r="D145" s="19"/>
      <c r="E145" s="19" t="s">
        <v>135</v>
      </c>
      <c r="F145" s="19"/>
      <c r="G145" s="25">
        <v>0</v>
      </c>
      <c r="H145" s="25">
        <v>0</v>
      </c>
      <c r="I145" s="25">
        <v>1705</v>
      </c>
      <c r="J145" s="25">
        <v>0</v>
      </c>
      <c r="K145" s="25">
        <v>0</v>
      </c>
      <c r="L145" s="25">
        <v>3410</v>
      </c>
      <c r="M145" s="25">
        <v>1705</v>
      </c>
      <c r="N145" s="25">
        <v>3410</v>
      </c>
      <c r="O145" s="25">
        <v>0</v>
      </c>
      <c r="P145" s="25">
        <v>3410</v>
      </c>
      <c r="Q145" s="25">
        <v>3410</v>
      </c>
      <c r="R145" s="25">
        <v>3410</v>
      </c>
      <c r="S145" s="25">
        <f>ROUND(SUM(G145:R145),5)</f>
        <v>20460</v>
      </c>
    </row>
    <row r="146" spans="1:19" x14ac:dyDescent="0.25">
      <c r="A146" s="19"/>
      <c r="B146" s="19"/>
      <c r="C146" s="19"/>
      <c r="D146" s="19" t="s">
        <v>136</v>
      </c>
      <c r="E146" s="19"/>
      <c r="F146" s="19"/>
      <c r="G146" s="20">
        <f t="shared" ref="G146:R146" si="34">ROUND(SUM(G143:G145),5)</f>
        <v>0</v>
      </c>
      <c r="H146" s="20">
        <f t="shared" si="34"/>
        <v>0</v>
      </c>
      <c r="I146" s="20">
        <f t="shared" si="34"/>
        <v>2591.6</v>
      </c>
      <c r="J146" s="20">
        <f t="shared" si="34"/>
        <v>886.6</v>
      </c>
      <c r="K146" s="20">
        <f t="shared" si="34"/>
        <v>886.6</v>
      </c>
      <c r="L146" s="20">
        <f t="shared" si="34"/>
        <v>3410</v>
      </c>
      <c r="M146" s="20">
        <f t="shared" si="34"/>
        <v>1705</v>
      </c>
      <c r="N146" s="20">
        <f t="shared" si="34"/>
        <v>6069.8</v>
      </c>
      <c r="O146" s="20">
        <f t="shared" si="34"/>
        <v>0</v>
      </c>
      <c r="P146" s="20">
        <f t="shared" si="34"/>
        <v>5183.2</v>
      </c>
      <c r="Q146" s="20">
        <f t="shared" si="34"/>
        <v>5183.2</v>
      </c>
      <c r="R146" s="20">
        <f t="shared" si="34"/>
        <v>3410</v>
      </c>
      <c r="S146" s="20">
        <f>ROUND(SUM(G146:R146),5)</f>
        <v>29326</v>
      </c>
    </row>
    <row r="147" spans="1:19" x14ac:dyDescent="0.25">
      <c r="A147" s="19"/>
      <c r="B147" s="19"/>
      <c r="C147" s="19"/>
      <c r="D147" s="19" t="s">
        <v>137</v>
      </c>
      <c r="E147" s="19"/>
      <c r="F147" s="19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</row>
    <row r="148" spans="1:19" ht="15.75" thickBot="1" x14ac:dyDescent="0.3">
      <c r="A148" s="19"/>
      <c r="B148" s="19"/>
      <c r="C148" s="19"/>
      <c r="D148" s="19"/>
      <c r="E148" s="19" t="s">
        <v>138</v>
      </c>
      <c r="F148" s="19"/>
      <c r="G148" s="25">
        <v>494.91</v>
      </c>
      <c r="H148" s="25">
        <v>494.91</v>
      </c>
      <c r="I148" s="25">
        <v>494.91</v>
      </c>
      <c r="J148" s="25">
        <v>-456.09</v>
      </c>
      <c r="K148" s="25">
        <v>494.91</v>
      </c>
      <c r="L148" s="25">
        <v>515.66</v>
      </c>
      <c r="M148" s="25">
        <v>515.58000000000004</v>
      </c>
      <c r="N148" s="25">
        <v>515.58000000000004</v>
      </c>
      <c r="O148" s="25">
        <v>515.58000000000004</v>
      </c>
      <c r="P148" s="25">
        <v>515.57000000000005</v>
      </c>
      <c r="Q148" s="25">
        <v>515.58000000000004</v>
      </c>
      <c r="R148" s="25">
        <v>515.57000000000005</v>
      </c>
      <c r="S148" s="25">
        <f>ROUND(SUM(G148:R148),5)</f>
        <v>5132.67</v>
      </c>
    </row>
    <row r="149" spans="1:19" x14ac:dyDescent="0.25">
      <c r="A149" s="19"/>
      <c r="B149" s="19"/>
      <c r="C149" s="19"/>
      <c r="D149" s="19" t="s">
        <v>139</v>
      </c>
      <c r="E149" s="19"/>
      <c r="F149" s="19"/>
      <c r="G149" s="20">
        <f t="shared" ref="G149:R149" si="35">ROUND(SUM(G147:G148),5)</f>
        <v>494.91</v>
      </c>
      <c r="H149" s="20">
        <f t="shared" si="35"/>
        <v>494.91</v>
      </c>
      <c r="I149" s="20">
        <f t="shared" si="35"/>
        <v>494.91</v>
      </c>
      <c r="J149" s="20">
        <f t="shared" si="35"/>
        <v>-456.09</v>
      </c>
      <c r="K149" s="20">
        <f t="shared" si="35"/>
        <v>494.91</v>
      </c>
      <c r="L149" s="20">
        <f t="shared" si="35"/>
        <v>515.66</v>
      </c>
      <c r="M149" s="20">
        <f t="shared" si="35"/>
        <v>515.58000000000004</v>
      </c>
      <c r="N149" s="20">
        <f t="shared" si="35"/>
        <v>515.58000000000004</v>
      </c>
      <c r="O149" s="20">
        <f t="shared" si="35"/>
        <v>515.58000000000004</v>
      </c>
      <c r="P149" s="20">
        <f t="shared" si="35"/>
        <v>515.57000000000005</v>
      </c>
      <c r="Q149" s="20">
        <f t="shared" si="35"/>
        <v>515.58000000000004</v>
      </c>
      <c r="R149" s="20">
        <f t="shared" si="35"/>
        <v>515.57000000000005</v>
      </c>
      <c r="S149" s="20">
        <f>ROUND(SUM(G149:R149),5)</f>
        <v>5132.67</v>
      </c>
    </row>
    <row r="150" spans="1:19" x14ac:dyDescent="0.25">
      <c r="A150" s="19"/>
      <c r="B150" s="19"/>
      <c r="C150" s="19"/>
      <c r="D150" s="19" t="s">
        <v>140</v>
      </c>
      <c r="E150" s="19"/>
      <c r="F150" s="19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</row>
    <row r="151" spans="1:19" ht="15.75" thickBot="1" x14ac:dyDescent="0.3">
      <c r="A151" s="19"/>
      <c r="B151" s="19"/>
      <c r="C151" s="19"/>
      <c r="D151" s="19"/>
      <c r="E151" s="19" t="s">
        <v>141</v>
      </c>
      <c r="F151" s="19"/>
      <c r="G151" s="20">
        <v>3255.4</v>
      </c>
      <c r="H151" s="20">
        <v>3351.78</v>
      </c>
      <c r="I151" s="20">
        <v>3338.42</v>
      </c>
      <c r="J151" s="20">
        <v>3218.51</v>
      </c>
      <c r="K151" s="20">
        <v>3311.76</v>
      </c>
      <c r="L151" s="20">
        <v>3191.78</v>
      </c>
      <c r="M151" s="20">
        <v>3285.32</v>
      </c>
      <c r="N151" s="20">
        <v>3272.07</v>
      </c>
      <c r="O151" s="20">
        <v>2942.03</v>
      </c>
      <c r="P151" s="20">
        <v>3242.33</v>
      </c>
      <c r="Q151" s="20">
        <v>3130.3</v>
      </c>
      <c r="R151" s="20">
        <v>3224.17</v>
      </c>
      <c r="S151" s="20">
        <f>ROUND(SUM(G151:R151),5)</f>
        <v>38763.870000000003</v>
      </c>
    </row>
    <row r="152" spans="1:19" ht="15.75" thickBot="1" x14ac:dyDescent="0.3">
      <c r="A152" s="19"/>
      <c r="B152" s="19"/>
      <c r="C152" s="19"/>
      <c r="D152" s="19" t="s">
        <v>142</v>
      </c>
      <c r="E152" s="19"/>
      <c r="F152" s="19"/>
      <c r="G152" s="22">
        <f t="shared" ref="G152:R152" si="36">ROUND(SUM(G150:G151),5)</f>
        <v>3255.4</v>
      </c>
      <c r="H152" s="22">
        <f t="shared" si="36"/>
        <v>3351.78</v>
      </c>
      <c r="I152" s="22">
        <f t="shared" si="36"/>
        <v>3338.42</v>
      </c>
      <c r="J152" s="22">
        <f t="shared" si="36"/>
        <v>3218.51</v>
      </c>
      <c r="K152" s="22">
        <f t="shared" si="36"/>
        <v>3311.76</v>
      </c>
      <c r="L152" s="22">
        <f t="shared" si="36"/>
        <v>3191.78</v>
      </c>
      <c r="M152" s="22">
        <f t="shared" si="36"/>
        <v>3285.32</v>
      </c>
      <c r="N152" s="22">
        <f t="shared" si="36"/>
        <v>3272.07</v>
      </c>
      <c r="O152" s="22">
        <f t="shared" si="36"/>
        <v>2942.03</v>
      </c>
      <c r="P152" s="22">
        <f t="shared" si="36"/>
        <v>3242.33</v>
      </c>
      <c r="Q152" s="22">
        <f t="shared" si="36"/>
        <v>3130.3</v>
      </c>
      <c r="R152" s="22">
        <f t="shared" si="36"/>
        <v>3224.17</v>
      </c>
      <c r="S152" s="22">
        <f>ROUND(SUM(G152:R152),5)</f>
        <v>38763.870000000003</v>
      </c>
    </row>
    <row r="153" spans="1:19" ht="15.75" thickBot="1" x14ac:dyDescent="0.3">
      <c r="A153" s="19"/>
      <c r="B153" s="19"/>
      <c r="C153" s="19" t="s">
        <v>143</v>
      </c>
      <c r="D153" s="19"/>
      <c r="E153" s="19"/>
      <c r="F153" s="19"/>
      <c r="G153" s="23">
        <f t="shared" ref="G153:R153" si="37">ROUND(G35+G50+G73+G92+G108+G114+G128+G135+G142+G146+G149+G152,5)</f>
        <v>45155.01</v>
      </c>
      <c r="H153" s="23">
        <f t="shared" si="37"/>
        <v>43445.760000000002</v>
      </c>
      <c r="I153" s="23">
        <f t="shared" si="37"/>
        <v>45532.56</v>
      </c>
      <c r="J153" s="23">
        <f t="shared" si="37"/>
        <v>44472.08</v>
      </c>
      <c r="K153" s="23">
        <f t="shared" si="37"/>
        <v>42051.56</v>
      </c>
      <c r="L153" s="23">
        <f t="shared" si="37"/>
        <v>45037.7</v>
      </c>
      <c r="M153" s="23">
        <f t="shared" si="37"/>
        <v>43116.19</v>
      </c>
      <c r="N153" s="23">
        <f t="shared" si="37"/>
        <v>44129.05</v>
      </c>
      <c r="O153" s="23">
        <f t="shared" si="37"/>
        <v>38277.24</v>
      </c>
      <c r="P153" s="23">
        <f t="shared" si="37"/>
        <v>49499.23</v>
      </c>
      <c r="Q153" s="23">
        <f t="shared" si="37"/>
        <v>47472.51</v>
      </c>
      <c r="R153" s="23">
        <f t="shared" si="37"/>
        <v>44053.96</v>
      </c>
      <c r="S153" s="23">
        <f>ROUND(SUM(G153:R153),5)</f>
        <v>532242.85</v>
      </c>
    </row>
    <row r="154" spans="1:19" x14ac:dyDescent="0.25">
      <c r="A154" s="19"/>
      <c r="B154" s="19" t="s">
        <v>144</v>
      </c>
      <c r="C154" s="19"/>
      <c r="D154" s="19"/>
      <c r="E154" s="19"/>
      <c r="F154" s="19"/>
      <c r="G154" s="20">
        <f t="shared" ref="G154:R154" si="38">ROUND(G2+G34-G153,5)</f>
        <v>-10357.870000000001</v>
      </c>
      <c r="H154" s="20">
        <f t="shared" si="38"/>
        <v>-5176.74</v>
      </c>
      <c r="I154" s="20">
        <f t="shared" si="38"/>
        <v>-6985.34</v>
      </c>
      <c r="J154" s="20">
        <f t="shared" si="38"/>
        <v>15514.58</v>
      </c>
      <c r="K154" s="20">
        <f t="shared" si="38"/>
        <v>6006.42</v>
      </c>
      <c r="L154" s="20">
        <f t="shared" si="38"/>
        <v>-1058.19</v>
      </c>
      <c r="M154" s="20">
        <f t="shared" si="38"/>
        <v>12134.44</v>
      </c>
      <c r="N154" s="20">
        <f t="shared" si="38"/>
        <v>14430.47</v>
      </c>
      <c r="O154" s="20">
        <f t="shared" si="38"/>
        <v>-2394.4899999999998</v>
      </c>
      <c r="P154" s="20">
        <f t="shared" si="38"/>
        <v>719.87</v>
      </c>
      <c r="Q154" s="20">
        <f t="shared" si="38"/>
        <v>2845.02</v>
      </c>
      <c r="R154" s="20">
        <f t="shared" si="38"/>
        <v>6194.05</v>
      </c>
      <c r="S154" s="20">
        <f>ROUND(SUM(G154:R154),5)</f>
        <v>31872.22</v>
      </c>
    </row>
    <row r="155" spans="1:19" x14ac:dyDescent="0.25">
      <c r="A155" s="19"/>
      <c r="B155" s="19" t="s">
        <v>145</v>
      </c>
      <c r="C155" s="19"/>
      <c r="D155" s="19"/>
      <c r="E155" s="19"/>
      <c r="F155" s="19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</row>
    <row r="156" spans="1:19" x14ac:dyDescent="0.25">
      <c r="A156" s="19"/>
      <c r="B156" s="19"/>
      <c r="C156" s="19" t="s">
        <v>146</v>
      </c>
      <c r="D156" s="19"/>
      <c r="E156" s="19"/>
      <c r="F156" s="19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</row>
    <row r="157" spans="1:19" x14ac:dyDescent="0.25">
      <c r="A157" s="19"/>
      <c r="B157" s="19"/>
      <c r="C157" s="19"/>
      <c r="D157" s="19" t="s">
        <v>147</v>
      </c>
      <c r="E157" s="19"/>
      <c r="F157" s="19"/>
      <c r="G157" s="20">
        <v>2832.85</v>
      </c>
      <c r="H157" s="20">
        <v>2736.47</v>
      </c>
      <c r="I157" s="20">
        <v>2749.83</v>
      </c>
      <c r="J157" s="20">
        <v>2869.74</v>
      </c>
      <c r="K157" s="20">
        <v>2776.49</v>
      </c>
      <c r="L157" s="20">
        <v>2896.47</v>
      </c>
      <c r="M157" s="20">
        <v>2802.93</v>
      </c>
      <c r="N157" s="20">
        <v>2816.18</v>
      </c>
      <c r="O157" s="20">
        <v>3146.22</v>
      </c>
      <c r="P157" s="20">
        <v>1964.21</v>
      </c>
      <c r="Q157" s="20">
        <v>2076.2399999999998</v>
      </c>
      <c r="R157" s="20">
        <v>1982.37</v>
      </c>
      <c r="S157" s="20">
        <f>ROUND(SUM(G157:R157),5)</f>
        <v>31650</v>
      </c>
    </row>
    <row r="158" spans="1:19" ht="15.75" thickBot="1" x14ac:dyDescent="0.3">
      <c r="A158" s="19"/>
      <c r="B158" s="19"/>
      <c r="C158" s="19"/>
      <c r="D158" s="19" t="s">
        <v>148</v>
      </c>
      <c r="E158" s="19"/>
      <c r="F158" s="19"/>
      <c r="G158" s="20">
        <v>-2832.85</v>
      </c>
      <c r="H158" s="20">
        <v>-2736.47</v>
      </c>
      <c r="I158" s="20">
        <v>-2749.83</v>
      </c>
      <c r="J158" s="20">
        <v>-2869.74</v>
      </c>
      <c r="K158" s="20">
        <v>-2776.49</v>
      </c>
      <c r="L158" s="20">
        <v>-2896.47</v>
      </c>
      <c r="M158" s="20">
        <v>-2802.93</v>
      </c>
      <c r="N158" s="20">
        <v>-2816.18</v>
      </c>
      <c r="O158" s="20">
        <v>-3146.22</v>
      </c>
      <c r="P158" s="20">
        <v>-1964.21</v>
      </c>
      <c r="Q158" s="20">
        <v>-2076.2399999999998</v>
      </c>
      <c r="R158" s="20">
        <v>-1982.37</v>
      </c>
      <c r="S158" s="20">
        <f>ROUND(SUM(G158:R158),5)</f>
        <v>-31650</v>
      </c>
    </row>
    <row r="159" spans="1:19" ht="15.75" thickBot="1" x14ac:dyDescent="0.3">
      <c r="A159" s="19"/>
      <c r="B159" s="19"/>
      <c r="C159" s="19" t="s">
        <v>149</v>
      </c>
      <c r="D159" s="19"/>
      <c r="E159" s="19"/>
      <c r="F159" s="19"/>
      <c r="G159" s="22">
        <f t="shared" ref="G159:R159" si="39">ROUND(SUM(G156:G158),5)</f>
        <v>0</v>
      </c>
      <c r="H159" s="22">
        <f t="shared" si="39"/>
        <v>0</v>
      </c>
      <c r="I159" s="22">
        <f t="shared" si="39"/>
        <v>0</v>
      </c>
      <c r="J159" s="22">
        <f t="shared" si="39"/>
        <v>0</v>
      </c>
      <c r="K159" s="22">
        <f t="shared" si="39"/>
        <v>0</v>
      </c>
      <c r="L159" s="22">
        <f t="shared" si="39"/>
        <v>0</v>
      </c>
      <c r="M159" s="22">
        <f t="shared" si="39"/>
        <v>0</v>
      </c>
      <c r="N159" s="22">
        <f t="shared" si="39"/>
        <v>0</v>
      </c>
      <c r="O159" s="22">
        <f t="shared" si="39"/>
        <v>0</v>
      </c>
      <c r="P159" s="22">
        <f t="shared" si="39"/>
        <v>0</v>
      </c>
      <c r="Q159" s="22">
        <f t="shared" si="39"/>
        <v>0</v>
      </c>
      <c r="R159" s="22">
        <f t="shared" si="39"/>
        <v>0</v>
      </c>
      <c r="S159" s="22">
        <f>ROUND(SUM(G159:R159),5)</f>
        <v>0</v>
      </c>
    </row>
    <row r="160" spans="1:19" ht="15.75" thickBot="1" x14ac:dyDescent="0.3">
      <c r="A160" s="19"/>
      <c r="B160" s="19" t="s">
        <v>150</v>
      </c>
      <c r="C160" s="19"/>
      <c r="D160" s="19"/>
      <c r="E160" s="19"/>
      <c r="F160" s="19"/>
      <c r="G160" s="22">
        <f t="shared" ref="G160:R160" si="40">ROUND(G155-G159,5)</f>
        <v>0</v>
      </c>
      <c r="H160" s="22">
        <f t="shared" si="40"/>
        <v>0</v>
      </c>
      <c r="I160" s="22">
        <f t="shared" si="40"/>
        <v>0</v>
      </c>
      <c r="J160" s="22">
        <f t="shared" si="40"/>
        <v>0</v>
      </c>
      <c r="K160" s="22">
        <f t="shared" si="40"/>
        <v>0</v>
      </c>
      <c r="L160" s="22">
        <f t="shared" si="40"/>
        <v>0</v>
      </c>
      <c r="M160" s="22">
        <f t="shared" si="40"/>
        <v>0</v>
      </c>
      <c r="N160" s="22">
        <f t="shared" si="40"/>
        <v>0</v>
      </c>
      <c r="O160" s="22">
        <f t="shared" si="40"/>
        <v>0</v>
      </c>
      <c r="P160" s="22">
        <f t="shared" si="40"/>
        <v>0</v>
      </c>
      <c r="Q160" s="22">
        <f t="shared" si="40"/>
        <v>0</v>
      </c>
      <c r="R160" s="22">
        <f t="shared" si="40"/>
        <v>0</v>
      </c>
      <c r="S160" s="22">
        <f>ROUND(SUM(G160:R160),5)</f>
        <v>0</v>
      </c>
    </row>
    <row r="161" spans="1:19" ht="15.75" thickBot="1" x14ac:dyDescent="0.3">
      <c r="A161" s="19" t="s">
        <v>151</v>
      </c>
      <c r="B161" s="19"/>
      <c r="C161" s="19"/>
      <c r="D161" s="19"/>
      <c r="E161" s="19"/>
      <c r="F161" s="19"/>
      <c r="G161" s="24">
        <f t="shared" ref="G161:R161" si="41">ROUND(G154+G160,5)</f>
        <v>-10357.870000000001</v>
      </c>
      <c r="H161" s="24">
        <f t="shared" si="41"/>
        <v>-5176.74</v>
      </c>
      <c r="I161" s="24">
        <f t="shared" si="41"/>
        <v>-6985.34</v>
      </c>
      <c r="J161" s="24">
        <f t="shared" si="41"/>
        <v>15514.58</v>
      </c>
      <c r="K161" s="24">
        <f t="shared" si="41"/>
        <v>6006.42</v>
      </c>
      <c r="L161" s="24">
        <f t="shared" si="41"/>
        <v>-1058.19</v>
      </c>
      <c r="M161" s="24">
        <f t="shared" si="41"/>
        <v>12134.44</v>
      </c>
      <c r="N161" s="24">
        <f t="shared" si="41"/>
        <v>14430.47</v>
      </c>
      <c r="O161" s="24">
        <f t="shared" si="41"/>
        <v>-2394.4899999999998</v>
      </c>
      <c r="P161" s="24">
        <f t="shared" si="41"/>
        <v>719.87</v>
      </c>
      <c r="Q161" s="24">
        <f t="shared" si="41"/>
        <v>2845.02</v>
      </c>
      <c r="R161" s="24">
        <f t="shared" si="41"/>
        <v>6194.05</v>
      </c>
      <c r="S161" s="24">
        <f>ROUND(SUM(G161:R161),5)</f>
        <v>31872.22</v>
      </c>
    </row>
  </sheetData>
  <printOptions horizontalCentered="1"/>
  <pageMargins left="0.45" right="0.45" top="0.75" bottom="0.75" header="0.3" footer="0.3"/>
  <pageSetup scale="67" fitToHeight="4" orientation="portrait" r:id="rId1"/>
  <headerFooter>
    <oddHeader>&amp;C&amp;"Arial,Bold"&amp;12Valley Unitarian Universalist Church&amp;"-,Regular"&amp;11
&amp;"Arial,Regular"Profit &amp; Loss by Month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164"/>
  <sheetViews>
    <sheetView workbookViewId="0"/>
  </sheetViews>
  <sheetFormatPr defaultColWidth="9.140625" defaultRowHeight="15" x14ac:dyDescent="0.25"/>
  <cols>
    <col min="1" max="5" width="2.42578125" customWidth="1"/>
    <col min="6" max="6" width="27.140625" customWidth="1"/>
    <col min="7" max="13" width="7.85546875" bestFit="1" customWidth="1"/>
    <col min="14" max="14" width="8.42578125" bestFit="1" customWidth="1"/>
    <col min="15" max="18" width="7.85546875" bestFit="1" customWidth="1"/>
    <col min="19" max="19" width="8.7109375" bestFit="1" customWidth="1"/>
  </cols>
  <sheetData>
    <row r="1" spans="1:19" ht="15.75" thickBot="1" x14ac:dyDescent="0.3">
      <c r="A1" s="14"/>
      <c r="B1" s="14"/>
      <c r="C1" s="14"/>
      <c r="D1" s="14"/>
      <c r="E1" s="14"/>
      <c r="F1" s="14"/>
      <c r="G1" s="15" t="s">
        <v>226</v>
      </c>
      <c r="H1" s="15" t="s">
        <v>233</v>
      </c>
      <c r="I1" s="15" t="s">
        <v>236</v>
      </c>
      <c r="J1" s="15" t="s">
        <v>238</v>
      </c>
      <c r="K1" s="15" t="s">
        <v>240</v>
      </c>
      <c r="L1" s="15" t="s">
        <v>276</v>
      </c>
      <c r="M1" s="15" t="s">
        <v>278</v>
      </c>
      <c r="N1" s="15" t="s">
        <v>283</v>
      </c>
      <c r="O1" s="15" t="s">
        <v>289</v>
      </c>
      <c r="P1" s="15" t="s">
        <v>291</v>
      </c>
      <c r="Q1" s="15" t="s">
        <v>294</v>
      </c>
      <c r="R1" s="15" t="s">
        <v>295</v>
      </c>
      <c r="S1" s="15" t="s">
        <v>176</v>
      </c>
    </row>
    <row r="2" spans="1:19" ht="15.75" thickTop="1" x14ac:dyDescent="0.25">
      <c r="A2" s="1"/>
      <c r="B2" s="1" t="s">
        <v>2</v>
      </c>
      <c r="C2" s="1"/>
      <c r="D2" s="1"/>
      <c r="E2" s="1"/>
      <c r="F2" s="1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25">
      <c r="A3" s="1"/>
      <c r="B3" s="1"/>
      <c r="C3" s="1" t="s">
        <v>3</v>
      </c>
      <c r="D3" s="1"/>
      <c r="E3" s="1"/>
      <c r="F3" s="1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x14ac:dyDescent="0.25">
      <c r="A4" s="1"/>
      <c r="B4" s="1"/>
      <c r="C4" s="1"/>
      <c r="D4" s="1" t="s">
        <v>4</v>
      </c>
      <c r="E4" s="1"/>
      <c r="F4" s="1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x14ac:dyDescent="0.25">
      <c r="A5" s="1"/>
      <c r="B5" s="1"/>
      <c r="C5" s="1"/>
      <c r="D5" s="1"/>
      <c r="E5" s="1" t="s">
        <v>5</v>
      </c>
      <c r="F5" s="1"/>
      <c r="G5" s="9">
        <v>0</v>
      </c>
      <c r="H5" s="9">
        <v>1231.33</v>
      </c>
      <c r="I5" s="9">
        <v>0</v>
      </c>
      <c r="J5" s="9">
        <v>806.16</v>
      </c>
      <c r="K5" s="9">
        <v>1000</v>
      </c>
      <c r="L5" s="9">
        <v>2235</v>
      </c>
      <c r="M5" s="9">
        <v>0</v>
      </c>
      <c r="N5" s="9">
        <v>1065</v>
      </c>
      <c r="O5" s="9">
        <v>1000</v>
      </c>
      <c r="P5" s="9">
        <v>1099.3499999999999</v>
      </c>
      <c r="Q5" s="9">
        <v>0</v>
      </c>
      <c r="R5" s="9">
        <v>460</v>
      </c>
      <c r="S5" s="9">
        <v>8896.84</v>
      </c>
    </row>
    <row r="6" spans="1:19" x14ac:dyDescent="0.25">
      <c r="A6" s="1"/>
      <c r="B6" s="1"/>
      <c r="C6" s="1"/>
      <c r="D6" s="1"/>
      <c r="E6" s="1" t="s">
        <v>284</v>
      </c>
      <c r="F6" s="1"/>
      <c r="G6" s="9">
        <v>2902.16</v>
      </c>
      <c r="H6" s="9">
        <v>1164.1600000000001</v>
      </c>
      <c r="I6" s="9">
        <v>644.17999999999995</v>
      </c>
      <c r="J6" s="9">
        <v>3129.64</v>
      </c>
      <c r="K6" s="9">
        <v>7946.41</v>
      </c>
      <c r="L6" s="9">
        <v>3676.75</v>
      </c>
      <c r="M6" s="9">
        <v>3716.66</v>
      </c>
      <c r="N6" s="9">
        <v>1350</v>
      </c>
      <c r="O6" s="9">
        <v>1235</v>
      </c>
      <c r="P6" s="9">
        <v>1455</v>
      </c>
      <c r="Q6" s="9">
        <v>10941</v>
      </c>
      <c r="R6" s="9">
        <v>30</v>
      </c>
      <c r="S6" s="9">
        <v>38190.959999999999</v>
      </c>
    </row>
    <row r="7" spans="1:19" x14ac:dyDescent="0.25">
      <c r="A7" s="1"/>
      <c r="B7" s="1"/>
      <c r="C7" s="1"/>
      <c r="D7" s="1"/>
      <c r="E7" s="1" t="s">
        <v>285</v>
      </c>
      <c r="F7" s="1"/>
      <c r="G7" s="9">
        <v>974.08</v>
      </c>
      <c r="H7" s="9">
        <v>947.23</v>
      </c>
      <c r="I7" s="9">
        <v>1472.56</v>
      </c>
      <c r="J7" s="9">
        <v>559.66999999999996</v>
      </c>
      <c r="K7" s="9">
        <v>1907.2</v>
      </c>
      <c r="L7" s="9">
        <v>2296.92</v>
      </c>
      <c r="M7" s="9">
        <v>2612.85</v>
      </c>
      <c r="N7" s="9">
        <v>1289</v>
      </c>
      <c r="O7" s="9">
        <v>1934.58</v>
      </c>
      <c r="P7" s="9">
        <v>1216.8</v>
      </c>
      <c r="Q7" s="9">
        <v>1636</v>
      </c>
      <c r="R7" s="9">
        <v>722.5</v>
      </c>
      <c r="S7" s="9">
        <v>17569.39</v>
      </c>
    </row>
    <row r="8" spans="1:19" ht="15.75" thickBot="1" x14ac:dyDescent="0.3">
      <c r="A8" s="1"/>
      <c r="B8" s="1"/>
      <c r="C8" s="1"/>
      <c r="D8" s="1"/>
      <c r="E8" s="1" t="s">
        <v>8</v>
      </c>
      <c r="F8" s="1"/>
      <c r="G8" s="10">
        <v>23192.75</v>
      </c>
      <c r="H8" s="10">
        <v>24380</v>
      </c>
      <c r="I8" s="10">
        <v>29798.75</v>
      </c>
      <c r="J8" s="10">
        <v>38132.67</v>
      </c>
      <c r="K8" s="10">
        <v>32987.75</v>
      </c>
      <c r="L8" s="10">
        <v>41807.31</v>
      </c>
      <c r="M8" s="10">
        <v>30248.75</v>
      </c>
      <c r="N8" s="10">
        <v>18786.5</v>
      </c>
      <c r="O8" s="10">
        <v>28990.25</v>
      </c>
      <c r="P8" s="10">
        <v>23464.25</v>
      </c>
      <c r="Q8" s="10">
        <v>35177.25</v>
      </c>
      <c r="R8" s="10">
        <v>33461.85</v>
      </c>
      <c r="S8" s="10">
        <v>360428.08</v>
      </c>
    </row>
    <row r="9" spans="1:19" x14ac:dyDescent="0.25">
      <c r="A9" s="1"/>
      <c r="B9" s="1"/>
      <c r="C9" s="1"/>
      <c r="D9" s="1" t="s">
        <v>9</v>
      </c>
      <c r="E9" s="1"/>
      <c r="F9" s="1"/>
      <c r="G9" s="9">
        <v>27068.99</v>
      </c>
      <c r="H9" s="9">
        <v>27722.720000000001</v>
      </c>
      <c r="I9" s="9">
        <v>31915.49</v>
      </c>
      <c r="J9" s="9">
        <v>42628.14</v>
      </c>
      <c r="K9" s="9">
        <v>43841.36</v>
      </c>
      <c r="L9" s="9">
        <v>50015.98</v>
      </c>
      <c r="M9" s="9">
        <v>36578.26</v>
      </c>
      <c r="N9" s="9">
        <v>22490.5</v>
      </c>
      <c r="O9" s="9">
        <v>33159.83</v>
      </c>
      <c r="P9" s="9">
        <v>27235.4</v>
      </c>
      <c r="Q9" s="9">
        <v>47754.25</v>
      </c>
      <c r="R9" s="9">
        <v>34674.35</v>
      </c>
      <c r="S9" s="9">
        <v>425085.27</v>
      </c>
    </row>
    <row r="10" spans="1:19" x14ac:dyDescent="0.25">
      <c r="A10" s="1"/>
      <c r="B10" s="1"/>
      <c r="C10" s="1"/>
      <c r="D10" s="1" t="s">
        <v>10</v>
      </c>
      <c r="E10" s="1"/>
      <c r="F10" s="1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x14ac:dyDescent="0.25">
      <c r="A11" s="1"/>
      <c r="B11" s="1"/>
      <c r="C11" s="1"/>
      <c r="D11" s="1"/>
      <c r="E11" s="1" t="s">
        <v>11</v>
      </c>
      <c r="F11" s="1"/>
      <c r="G11" s="9">
        <v>4673.25</v>
      </c>
      <c r="H11" s="9">
        <v>4785.41</v>
      </c>
      <c r="I11" s="9">
        <v>4785.42</v>
      </c>
      <c r="J11" s="9">
        <v>4785.41</v>
      </c>
      <c r="K11" s="9">
        <v>4785.41</v>
      </c>
      <c r="L11" s="9">
        <v>4785.41</v>
      </c>
      <c r="M11" s="9">
        <v>4785.41</v>
      </c>
      <c r="N11" s="9">
        <v>4785.41</v>
      </c>
      <c r="O11" s="9">
        <v>4785.41</v>
      </c>
      <c r="P11" s="9">
        <v>4785.41</v>
      </c>
      <c r="Q11" s="9">
        <v>4785.41</v>
      </c>
      <c r="R11" s="9">
        <v>4785.41</v>
      </c>
      <c r="S11" s="9">
        <v>57312.77</v>
      </c>
    </row>
    <row r="12" spans="1:19" x14ac:dyDescent="0.25">
      <c r="A12" s="1"/>
      <c r="B12" s="1"/>
      <c r="C12" s="1"/>
      <c r="D12" s="1"/>
      <c r="E12" s="1" t="s">
        <v>12</v>
      </c>
      <c r="F12" s="1"/>
      <c r="G12" s="9">
        <v>200</v>
      </c>
      <c r="H12" s="9">
        <v>210</v>
      </c>
      <c r="I12" s="9">
        <v>210</v>
      </c>
      <c r="J12" s="9">
        <v>210</v>
      </c>
      <c r="K12" s="9">
        <v>210</v>
      </c>
      <c r="L12" s="9">
        <v>210</v>
      </c>
      <c r="M12" s="9">
        <v>210</v>
      </c>
      <c r="N12" s="9">
        <v>210</v>
      </c>
      <c r="O12" s="9">
        <v>210</v>
      </c>
      <c r="P12" s="9">
        <v>210</v>
      </c>
      <c r="Q12" s="9">
        <v>210</v>
      </c>
      <c r="R12" s="9">
        <v>210</v>
      </c>
      <c r="S12" s="9">
        <v>2510</v>
      </c>
    </row>
    <row r="13" spans="1:19" x14ac:dyDescent="0.25">
      <c r="A13" s="1"/>
      <c r="B13" s="1"/>
      <c r="C13" s="1"/>
      <c r="D13" s="1"/>
      <c r="E13" s="1" t="s">
        <v>13</v>
      </c>
      <c r="F13" s="1"/>
      <c r="G13" s="9">
        <v>1001</v>
      </c>
      <c r="H13" s="9">
        <v>1001</v>
      </c>
      <c r="I13" s="9">
        <v>1001</v>
      </c>
      <c r="J13" s="9">
        <v>1001</v>
      </c>
      <c r="K13" s="9">
        <v>1001</v>
      </c>
      <c r="L13" s="9">
        <v>1001</v>
      </c>
      <c r="M13" s="9">
        <v>1001</v>
      </c>
      <c r="N13" s="9">
        <v>1001</v>
      </c>
      <c r="O13" s="9">
        <v>1001</v>
      </c>
      <c r="P13" s="9">
        <v>1001</v>
      </c>
      <c r="Q13" s="9">
        <v>1001</v>
      </c>
      <c r="R13" s="9">
        <v>1001</v>
      </c>
      <c r="S13" s="9">
        <v>12012</v>
      </c>
    </row>
    <row r="14" spans="1:19" x14ac:dyDescent="0.25">
      <c r="A14" s="1"/>
      <c r="B14" s="1"/>
      <c r="C14" s="1"/>
      <c r="D14" s="1"/>
      <c r="E14" s="1" t="s">
        <v>14</v>
      </c>
      <c r="F14" s="1"/>
      <c r="G14" s="9">
        <v>210</v>
      </c>
      <c r="H14" s="9">
        <v>210</v>
      </c>
      <c r="I14" s="9">
        <v>0</v>
      </c>
      <c r="J14" s="9">
        <v>420</v>
      </c>
      <c r="K14" s="9">
        <v>210</v>
      </c>
      <c r="L14" s="9">
        <v>210</v>
      </c>
      <c r="M14" s="9">
        <v>220</v>
      </c>
      <c r="N14" s="9">
        <v>210</v>
      </c>
      <c r="O14" s="9">
        <v>210</v>
      </c>
      <c r="P14" s="9">
        <v>210</v>
      </c>
      <c r="Q14" s="9">
        <v>210</v>
      </c>
      <c r="R14" s="9">
        <v>210</v>
      </c>
      <c r="S14" s="9">
        <v>2530</v>
      </c>
    </row>
    <row r="15" spans="1:19" x14ac:dyDescent="0.25">
      <c r="A15" s="1"/>
      <c r="B15" s="1"/>
      <c r="C15" s="1"/>
      <c r="D15" s="1"/>
      <c r="E15" s="1" t="s">
        <v>235</v>
      </c>
      <c r="F15" s="1"/>
      <c r="G15" s="9">
        <v>0</v>
      </c>
      <c r="H15" s="9">
        <v>0</v>
      </c>
      <c r="I15" s="9">
        <v>1500</v>
      </c>
      <c r="J15" s="9">
        <v>500</v>
      </c>
      <c r="K15" s="9">
        <v>500</v>
      </c>
      <c r="L15" s="9">
        <v>500</v>
      </c>
      <c r="M15" s="9">
        <v>500</v>
      </c>
      <c r="N15" s="9">
        <v>500</v>
      </c>
      <c r="O15" s="9">
        <v>500</v>
      </c>
      <c r="P15" s="9">
        <v>500</v>
      </c>
      <c r="Q15" s="9">
        <v>500</v>
      </c>
      <c r="R15" s="9">
        <v>500</v>
      </c>
      <c r="S15" s="9">
        <v>6000</v>
      </c>
    </row>
    <row r="16" spans="1:19" ht="15.75" thickBot="1" x14ac:dyDescent="0.3">
      <c r="A16" s="1"/>
      <c r="B16" s="1"/>
      <c r="C16" s="1"/>
      <c r="D16" s="1"/>
      <c r="E16" s="1" t="s">
        <v>15</v>
      </c>
      <c r="F16" s="1"/>
      <c r="G16" s="10">
        <v>640</v>
      </c>
      <c r="H16" s="10">
        <v>722</v>
      </c>
      <c r="I16" s="10">
        <v>-635</v>
      </c>
      <c r="J16" s="10">
        <v>510</v>
      </c>
      <c r="K16" s="10">
        <v>180</v>
      </c>
      <c r="L16" s="10">
        <v>1010</v>
      </c>
      <c r="M16" s="10">
        <v>306</v>
      </c>
      <c r="N16" s="10">
        <v>60</v>
      </c>
      <c r="O16" s="10">
        <v>420</v>
      </c>
      <c r="P16" s="10">
        <v>60</v>
      </c>
      <c r="Q16" s="10">
        <v>564</v>
      </c>
      <c r="R16" s="10">
        <v>140</v>
      </c>
      <c r="S16" s="10">
        <v>3977</v>
      </c>
    </row>
    <row r="17" spans="1:19" x14ac:dyDescent="0.25">
      <c r="A17" s="1"/>
      <c r="B17" s="1"/>
      <c r="C17" s="1"/>
      <c r="D17" s="1" t="s">
        <v>16</v>
      </c>
      <c r="E17" s="1"/>
      <c r="F17" s="1"/>
      <c r="G17" s="9">
        <v>6724.25</v>
      </c>
      <c r="H17" s="9">
        <v>6928.41</v>
      </c>
      <c r="I17" s="9">
        <v>6861.42</v>
      </c>
      <c r="J17" s="9">
        <v>7426.41</v>
      </c>
      <c r="K17" s="9">
        <v>6886.41</v>
      </c>
      <c r="L17" s="9">
        <v>7716.41</v>
      </c>
      <c r="M17" s="9">
        <v>7022.41</v>
      </c>
      <c r="N17" s="9">
        <v>6766.41</v>
      </c>
      <c r="O17" s="9">
        <v>7126.41</v>
      </c>
      <c r="P17" s="9">
        <v>6766.41</v>
      </c>
      <c r="Q17" s="9">
        <v>7270.41</v>
      </c>
      <c r="R17" s="9">
        <v>6846.41</v>
      </c>
      <c r="S17" s="9">
        <v>84341.77</v>
      </c>
    </row>
    <row r="18" spans="1:19" x14ac:dyDescent="0.25">
      <c r="A18" s="1"/>
      <c r="B18" s="1"/>
      <c r="C18" s="1"/>
      <c r="D18" s="1" t="s">
        <v>17</v>
      </c>
      <c r="E18" s="1"/>
      <c r="F18" s="1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25">
      <c r="A19" s="1"/>
      <c r="B19" s="1"/>
      <c r="C19" s="1"/>
      <c r="D19" s="1"/>
      <c r="E19" s="1" t="s">
        <v>19</v>
      </c>
      <c r="F19" s="1"/>
      <c r="G19" s="9">
        <v>0</v>
      </c>
      <c r="H19" s="9">
        <v>0</v>
      </c>
      <c r="I19" s="9">
        <v>24</v>
      </c>
      <c r="J19" s="9">
        <v>1060.27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1084.27</v>
      </c>
    </row>
    <row r="20" spans="1:19" x14ac:dyDescent="0.25">
      <c r="A20" s="1"/>
      <c r="B20" s="1"/>
      <c r="C20" s="1"/>
      <c r="D20" s="1"/>
      <c r="E20" s="1" t="s">
        <v>239</v>
      </c>
      <c r="F20" s="1"/>
      <c r="G20" s="9">
        <v>0</v>
      </c>
      <c r="H20" s="9">
        <v>0</v>
      </c>
      <c r="I20" s="9">
        <v>0</v>
      </c>
      <c r="J20" s="9">
        <v>155.9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155.9</v>
      </c>
    </row>
    <row r="21" spans="1:19" x14ac:dyDescent="0.25">
      <c r="A21" s="1"/>
      <c r="B21" s="1"/>
      <c r="C21" s="1"/>
      <c r="D21" s="1"/>
      <c r="E21" s="1" t="s">
        <v>20</v>
      </c>
      <c r="F21" s="1"/>
      <c r="G21" s="9">
        <v>35</v>
      </c>
      <c r="H21" s="9">
        <v>0</v>
      </c>
      <c r="I21" s="9">
        <v>0</v>
      </c>
      <c r="J21" s="9">
        <v>0</v>
      </c>
      <c r="K21" s="9">
        <v>0</v>
      </c>
      <c r="L21" s="9">
        <v>50</v>
      </c>
      <c r="M21" s="9">
        <v>0</v>
      </c>
      <c r="N21" s="9">
        <v>-210</v>
      </c>
      <c r="O21" s="9">
        <v>3800</v>
      </c>
      <c r="P21" s="9">
        <v>6045</v>
      </c>
      <c r="Q21" s="9">
        <v>1607.25</v>
      </c>
      <c r="R21" s="9">
        <v>875</v>
      </c>
      <c r="S21" s="9">
        <v>12202.25</v>
      </c>
    </row>
    <row r="22" spans="1:19" x14ac:dyDescent="0.25">
      <c r="A22" s="1"/>
      <c r="B22" s="1"/>
      <c r="C22" s="1"/>
      <c r="D22" s="1"/>
      <c r="E22" s="1" t="s">
        <v>241</v>
      </c>
      <c r="F22" s="1"/>
      <c r="G22" s="9">
        <v>0</v>
      </c>
      <c r="H22" s="9">
        <v>0</v>
      </c>
      <c r="I22" s="9">
        <v>0</v>
      </c>
      <c r="J22" s="9">
        <v>0</v>
      </c>
      <c r="K22" s="9">
        <v>133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133</v>
      </c>
    </row>
    <row r="23" spans="1:19" ht="15.75" thickBot="1" x14ac:dyDescent="0.3">
      <c r="A23" s="1"/>
      <c r="B23" s="1"/>
      <c r="C23" s="1"/>
      <c r="D23" s="1"/>
      <c r="E23" s="1" t="s">
        <v>258</v>
      </c>
      <c r="F23" s="1"/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20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20</v>
      </c>
    </row>
    <row r="24" spans="1:19" x14ac:dyDescent="0.25">
      <c r="A24" s="1"/>
      <c r="B24" s="1"/>
      <c r="C24" s="1"/>
      <c r="D24" s="1" t="s">
        <v>21</v>
      </c>
      <c r="E24" s="1"/>
      <c r="F24" s="1"/>
      <c r="G24" s="9">
        <v>35</v>
      </c>
      <c r="H24" s="9">
        <v>0</v>
      </c>
      <c r="I24" s="9">
        <v>24</v>
      </c>
      <c r="J24" s="9">
        <v>1216.17</v>
      </c>
      <c r="K24" s="9">
        <v>133</v>
      </c>
      <c r="L24" s="9">
        <v>70</v>
      </c>
      <c r="M24" s="9">
        <v>0</v>
      </c>
      <c r="N24" s="9">
        <v>-210</v>
      </c>
      <c r="O24" s="9">
        <v>3800</v>
      </c>
      <c r="P24" s="9">
        <v>6045</v>
      </c>
      <c r="Q24" s="9">
        <v>1607.25</v>
      </c>
      <c r="R24" s="9">
        <v>875</v>
      </c>
      <c r="S24" s="9">
        <v>13595.42</v>
      </c>
    </row>
    <row r="25" spans="1:19" x14ac:dyDescent="0.25">
      <c r="A25" s="1"/>
      <c r="B25" s="1"/>
      <c r="C25" s="1"/>
      <c r="D25" s="1" t="s">
        <v>261</v>
      </c>
      <c r="E25" s="1"/>
      <c r="F25" s="1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ht="15.75" thickBot="1" x14ac:dyDescent="0.3">
      <c r="A26" s="1"/>
      <c r="B26" s="1"/>
      <c r="C26" s="1"/>
      <c r="D26" s="1"/>
      <c r="E26" s="1" t="s">
        <v>262</v>
      </c>
      <c r="F26" s="1"/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19.36</v>
      </c>
      <c r="S26" s="10">
        <v>19.36</v>
      </c>
    </row>
    <row r="27" spans="1:19" x14ac:dyDescent="0.25">
      <c r="A27" s="1"/>
      <c r="B27" s="1"/>
      <c r="C27" s="1"/>
      <c r="D27" s="1" t="s">
        <v>263</v>
      </c>
      <c r="E27" s="1"/>
      <c r="F27" s="1"/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19.36</v>
      </c>
      <c r="S27" s="9">
        <v>19.36</v>
      </c>
    </row>
    <row r="28" spans="1:19" x14ac:dyDescent="0.25">
      <c r="A28" s="1"/>
      <c r="B28" s="1"/>
      <c r="C28" s="1"/>
      <c r="D28" s="1" t="s">
        <v>22</v>
      </c>
      <c r="E28" s="1"/>
      <c r="F28" s="1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x14ac:dyDescent="0.25">
      <c r="A29" s="1"/>
      <c r="B29" s="1"/>
      <c r="C29" s="1"/>
      <c r="D29" s="1"/>
      <c r="E29" s="1" t="s">
        <v>23</v>
      </c>
      <c r="F29" s="1"/>
      <c r="G29" s="9">
        <v>60</v>
      </c>
      <c r="H29" s="9">
        <v>0</v>
      </c>
      <c r="I29" s="9">
        <v>110</v>
      </c>
      <c r="J29" s="9">
        <v>80</v>
      </c>
      <c r="K29" s="9">
        <v>40</v>
      </c>
      <c r="L29" s="9">
        <v>0</v>
      </c>
      <c r="M29" s="9">
        <v>40</v>
      </c>
      <c r="N29" s="9">
        <v>40</v>
      </c>
      <c r="O29" s="9">
        <v>90</v>
      </c>
      <c r="P29" s="9">
        <v>20</v>
      </c>
      <c r="Q29" s="9">
        <v>60</v>
      </c>
      <c r="R29" s="9">
        <v>0</v>
      </c>
      <c r="S29" s="9">
        <v>540</v>
      </c>
    </row>
    <row r="30" spans="1:19" x14ac:dyDescent="0.25">
      <c r="A30" s="1"/>
      <c r="B30" s="1"/>
      <c r="C30" s="1"/>
      <c r="D30" s="1"/>
      <c r="E30" s="1" t="s">
        <v>25</v>
      </c>
      <c r="F30" s="1"/>
      <c r="G30" s="9">
        <v>32.28</v>
      </c>
      <c r="H30" s="9">
        <v>0</v>
      </c>
      <c r="I30" s="9">
        <v>26.22</v>
      </c>
      <c r="J30" s="9">
        <v>48.55</v>
      </c>
      <c r="K30" s="9">
        <v>26.55</v>
      </c>
      <c r="L30" s="9">
        <v>38.32</v>
      </c>
      <c r="M30" s="9">
        <v>2.3199999999999998</v>
      </c>
      <c r="N30" s="9">
        <v>0</v>
      </c>
      <c r="O30" s="9">
        <v>0</v>
      </c>
      <c r="P30" s="9">
        <v>47.83</v>
      </c>
      <c r="Q30" s="9">
        <v>0</v>
      </c>
      <c r="R30" s="9">
        <v>95.99</v>
      </c>
      <c r="S30" s="9">
        <v>318.06</v>
      </c>
    </row>
    <row r="31" spans="1:19" x14ac:dyDescent="0.25">
      <c r="A31" s="1"/>
      <c r="B31" s="1"/>
      <c r="C31" s="1"/>
      <c r="D31" s="1"/>
      <c r="E31" s="1" t="s">
        <v>26</v>
      </c>
      <c r="F31" s="1"/>
      <c r="G31" s="9">
        <v>40</v>
      </c>
      <c r="H31" s="9">
        <v>40</v>
      </c>
      <c r="I31" s="9">
        <v>0</v>
      </c>
      <c r="J31" s="9">
        <v>0</v>
      </c>
      <c r="K31" s="9">
        <v>238</v>
      </c>
      <c r="L31" s="9">
        <v>0</v>
      </c>
      <c r="M31" s="9">
        <v>0</v>
      </c>
      <c r="N31" s="9">
        <v>345</v>
      </c>
      <c r="O31" s="9">
        <v>0</v>
      </c>
      <c r="P31" s="9">
        <v>50</v>
      </c>
      <c r="Q31" s="9">
        <v>0</v>
      </c>
      <c r="R31" s="9">
        <v>0</v>
      </c>
      <c r="S31" s="9">
        <v>713</v>
      </c>
    </row>
    <row r="32" spans="1:19" x14ac:dyDescent="0.25">
      <c r="A32" s="1"/>
      <c r="B32" s="1"/>
      <c r="C32" s="1"/>
      <c r="D32" s="1"/>
      <c r="E32" s="1" t="s">
        <v>27</v>
      </c>
      <c r="F32" s="1"/>
      <c r="G32" s="9">
        <v>11</v>
      </c>
      <c r="H32" s="9">
        <v>26</v>
      </c>
      <c r="I32" s="9">
        <v>95</v>
      </c>
      <c r="J32" s="9">
        <v>36</v>
      </c>
      <c r="K32" s="9">
        <v>-168</v>
      </c>
      <c r="L32" s="9">
        <v>52</v>
      </c>
      <c r="M32" s="9">
        <v>284</v>
      </c>
      <c r="N32" s="9">
        <v>-174</v>
      </c>
      <c r="O32" s="9">
        <v>24</v>
      </c>
      <c r="P32" s="9">
        <v>62</v>
      </c>
      <c r="Q32" s="9">
        <v>57</v>
      </c>
      <c r="R32" s="9">
        <v>80.599999999999994</v>
      </c>
      <c r="S32" s="9">
        <v>385.6</v>
      </c>
    </row>
    <row r="33" spans="1:19" ht="15.75" thickBot="1" x14ac:dyDescent="0.3">
      <c r="A33" s="1"/>
      <c r="B33" s="1"/>
      <c r="C33" s="1"/>
      <c r="D33" s="1"/>
      <c r="E33" s="1" t="s">
        <v>28</v>
      </c>
      <c r="F33" s="1"/>
      <c r="G33" s="9">
        <v>161.44999999999999</v>
      </c>
      <c r="H33" s="9">
        <v>346.68</v>
      </c>
      <c r="I33" s="9">
        <v>342.69</v>
      </c>
      <c r="J33" s="9">
        <v>888</v>
      </c>
      <c r="K33" s="9">
        <v>4536.62</v>
      </c>
      <c r="L33" s="9">
        <v>150.68</v>
      </c>
      <c r="M33" s="9">
        <v>567.25</v>
      </c>
      <c r="N33" s="9">
        <v>511</v>
      </c>
      <c r="O33" s="9">
        <v>370</v>
      </c>
      <c r="P33" s="9">
        <v>466.1</v>
      </c>
      <c r="Q33" s="9">
        <v>95.1</v>
      </c>
      <c r="R33" s="9">
        <v>1931.68</v>
      </c>
      <c r="S33" s="9">
        <v>10367.25</v>
      </c>
    </row>
    <row r="34" spans="1:19" ht="15.75" thickBot="1" x14ac:dyDescent="0.3">
      <c r="A34" s="1"/>
      <c r="B34" s="1"/>
      <c r="C34" s="1"/>
      <c r="D34" s="1" t="s">
        <v>29</v>
      </c>
      <c r="E34" s="1"/>
      <c r="F34" s="1"/>
      <c r="G34" s="11">
        <v>304.73</v>
      </c>
      <c r="H34" s="11">
        <v>412.68</v>
      </c>
      <c r="I34" s="11">
        <v>573.91</v>
      </c>
      <c r="J34" s="11">
        <v>1052.55</v>
      </c>
      <c r="K34" s="11">
        <v>4673.17</v>
      </c>
      <c r="L34" s="11">
        <v>241</v>
      </c>
      <c r="M34" s="11">
        <v>893.57</v>
      </c>
      <c r="N34" s="11">
        <v>722</v>
      </c>
      <c r="O34" s="11">
        <v>484</v>
      </c>
      <c r="P34" s="11">
        <v>645.92999999999995</v>
      </c>
      <c r="Q34" s="11">
        <v>212.1</v>
      </c>
      <c r="R34" s="11">
        <v>2108.27</v>
      </c>
      <c r="S34" s="11">
        <v>12323.91</v>
      </c>
    </row>
    <row r="35" spans="1:19" x14ac:dyDescent="0.25">
      <c r="A35" s="1"/>
      <c r="B35" s="1"/>
      <c r="C35" s="1" t="s">
        <v>30</v>
      </c>
      <c r="D35" s="1"/>
      <c r="E35" s="1"/>
      <c r="F35" s="1"/>
      <c r="G35" s="9">
        <v>34132.97</v>
      </c>
      <c r="H35" s="9">
        <v>35063.81</v>
      </c>
      <c r="I35" s="9">
        <v>39374.82</v>
      </c>
      <c r="J35" s="9">
        <v>52323.27</v>
      </c>
      <c r="K35" s="9">
        <v>55533.94</v>
      </c>
      <c r="L35" s="9">
        <v>58043.39</v>
      </c>
      <c r="M35" s="9">
        <v>44494.239999999998</v>
      </c>
      <c r="N35" s="9">
        <v>29768.91</v>
      </c>
      <c r="O35" s="9">
        <v>44570.239999999998</v>
      </c>
      <c r="P35" s="9">
        <v>40692.74</v>
      </c>
      <c r="Q35" s="9">
        <v>56844.01</v>
      </c>
      <c r="R35" s="9">
        <v>44523.39</v>
      </c>
      <c r="S35" s="9">
        <v>535365.73</v>
      </c>
    </row>
    <row r="36" spans="1:19" x14ac:dyDescent="0.25">
      <c r="A36" s="1"/>
      <c r="B36" s="1"/>
      <c r="C36" s="1" t="s">
        <v>31</v>
      </c>
      <c r="D36" s="1"/>
      <c r="E36" s="1"/>
      <c r="F36" s="1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x14ac:dyDescent="0.25">
      <c r="A37" s="1"/>
      <c r="B37" s="1"/>
      <c r="C37" s="1"/>
      <c r="D37" s="1" t="s">
        <v>32</v>
      </c>
      <c r="E37" s="1"/>
      <c r="F37" s="1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x14ac:dyDescent="0.25">
      <c r="A38" s="1"/>
      <c r="B38" s="1"/>
      <c r="C38" s="1"/>
      <c r="D38" s="1"/>
      <c r="E38" s="1" t="s">
        <v>33</v>
      </c>
      <c r="F38" s="1"/>
      <c r="G38" s="9">
        <v>0</v>
      </c>
      <c r="H38" s="9">
        <v>0</v>
      </c>
      <c r="I38" s="9">
        <v>0</v>
      </c>
      <c r="J38" s="9">
        <v>944.44</v>
      </c>
      <c r="K38" s="9">
        <v>0</v>
      </c>
      <c r="L38" s="9">
        <v>0</v>
      </c>
      <c r="M38" s="9">
        <v>123</v>
      </c>
      <c r="N38" s="9">
        <v>0</v>
      </c>
      <c r="O38" s="9">
        <v>53.51</v>
      </c>
      <c r="P38" s="9">
        <v>41.96</v>
      </c>
      <c r="Q38" s="9">
        <v>0</v>
      </c>
      <c r="R38" s="9">
        <v>69.95</v>
      </c>
      <c r="S38" s="9">
        <v>1232.8599999999999</v>
      </c>
    </row>
    <row r="39" spans="1:19" x14ac:dyDescent="0.25">
      <c r="A39" s="1"/>
      <c r="B39" s="1"/>
      <c r="C39" s="1"/>
      <c r="D39" s="1"/>
      <c r="E39" s="1" t="s">
        <v>277</v>
      </c>
      <c r="F39" s="1"/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50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50</v>
      </c>
    </row>
    <row r="40" spans="1:19" x14ac:dyDescent="0.25">
      <c r="A40" s="1"/>
      <c r="B40" s="1"/>
      <c r="C40" s="1"/>
      <c r="D40" s="1"/>
      <c r="E40" s="1" t="s">
        <v>36</v>
      </c>
      <c r="F40" s="1"/>
      <c r="G40" s="9">
        <v>0</v>
      </c>
      <c r="H40" s="9">
        <v>0</v>
      </c>
      <c r="I40" s="9">
        <v>124.14</v>
      </c>
      <c r="J40" s="9">
        <v>142.58000000000001</v>
      </c>
      <c r="K40" s="9">
        <v>120.94</v>
      </c>
      <c r="L40" s="9">
        <v>165.18</v>
      </c>
      <c r="M40" s="9">
        <v>0</v>
      </c>
      <c r="N40" s="9">
        <v>0</v>
      </c>
      <c r="O40" s="9">
        <v>0</v>
      </c>
      <c r="P40" s="9">
        <v>0</v>
      </c>
      <c r="Q40" s="9">
        <v>196.92</v>
      </c>
      <c r="R40" s="9">
        <v>-142.58000000000001</v>
      </c>
      <c r="S40" s="9">
        <v>607.17999999999995</v>
      </c>
    </row>
    <row r="41" spans="1:19" x14ac:dyDescent="0.25">
      <c r="A41" s="1"/>
      <c r="B41" s="1"/>
      <c r="C41" s="1"/>
      <c r="D41" s="1"/>
      <c r="E41" s="1" t="s">
        <v>282</v>
      </c>
      <c r="F41" s="1"/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177.39</v>
      </c>
      <c r="O41" s="9">
        <v>37</v>
      </c>
      <c r="P41" s="9">
        <v>0</v>
      </c>
      <c r="Q41" s="9">
        <v>0</v>
      </c>
      <c r="R41" s="9">
        <v>0</v>
      </c>
      <c r="S41" s="9">
        <v>214.39</v>
      </c>
    </row>
    <row r="42" spans="1:19" x14ac:dyDescent="0.25">
      <c r="A42" s="1"/>
      <c r="B42" s="1"/>
      <c r="C42" s="1"/>
      <c r="D42" s="1"/>
      <c r="E42" s="1" t="s">
        <v>37</v>
      </c>
      <c r="F42" s="1"/>
      <c r="G42" s="9">
        <v>0</v>
      </c>
      <c r="H42" s="9">
        <v>0</v>
      </c>
      <c r="I42" s="9">
        <v>0</v>
      </c>
      <c r="J42" s="9">
        <v>177.75</v>
      </c>
      <c r="K42" s="9">
        <v>0</v>
      </c>
      <c r="L42" s="9">
        <v>0</v>
      </c>
      <c r="M42" s="9">
        <v>0</v>
      </c>
      <c r="N42" s="9">
        <v>183</v>
      </c>
      <c r="O42" s="9">
        <v>22.88</v>
      </c>
      <c r="P42" s="9">
        <v>0</v>
      </c>
      <c r="Q42" s="9">
        <v>0</v>
      </c>
      <c r="R42" s="9">
        <v>-24</v>
      </c>
      <c r="S42" s="9">
        <v>359.63</v>
      </c>
    </row>
    <row r="43" spans="1:19" x14ac:dyDescent="0.25">
      <c r="A43" s="1"/>
      <c r="B43" s="1"/>
      <c r="C43" s="1"/>
      <c r="D43" s="1"/>
      <c r="E43" s="1" t="s">
        <v>39</v>
      </c>
      <c r="F43" s="1"/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355.25</v>
      </c>
      <c r="M43" s="9">
        <v>0</v>
      </c>
      <c r="N43" s="9">
        <v>0</v>
      </c>
      <c r="O43" s="9">
        <v>0</v>
      </c>
      <c r="P43" s="9">
        <v>0</v>
      </c>
      <c r="Q43" s="9">
        <v>350.18</v>
      </c>
      <c r="R43" s="9">
        <v>0</v>
      </c>
      <c r="S43" s="9">
        <v>705.43</v>
      </c>
    </row>
    <row r="44" spans="1:19" x14ac:dyDescent="0.25">
      <c r="A44" s="1"/>
      <c r="B44" s="1"/>
      <c r="C44" s="1"/>
      <c r="D44" s="1"/>
      <c r="E44" s="1" t="s">
        <v>41</v>
      </c>
      <c r="F44" s="1"/>
      <c r="G44" s="9">
        <v>0</v>
      </c>
      <c r="H44" s="9">
        <v>0</v>
      </c>
      <c r="I44" s="9">
        <v>0</v>
      </c>
      <c r="J44" s="9">
        <v>119.95</v>
      </c>
      <c r="K44" s="9">
        <v>160</v>
      </c>
      <c r="L44" s="9">
        <v>0</v>
      </c>
      <c r="M44" s="9">
        <v>90.45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370.4</v>
      </c>
    </row>
    <row r="45" spans="1:19" x14ac:dyDescent="0.25">
      <c r="A45" s="1"/>
      <c r="B45" s="1"/>
      <c r="C45" s="1"/>
      <c r="D45" s="1"/>
      <c r="E45" s="1" t="s">
        <v>42</v>
      </c>
      <c r="F45" s="1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x14ac:dyDescent="0.25">
      <c r="A46" s="1"/>
      <c r="B46" s="1"/>
      <c r="C46" s="1"/>
      <c r="D46" s="1"/>
      <c r="E46" s="1"/>
      <c r="F46" s="1" t="s">
        <v>43</v>
      </c>
      <c r="G46" s="9">
        <v>0</v>
      </c>
      <c r="H46" s="9">
        <v>0</v>
      </c>
      <c r="I46" s="9">
        <v>0</v>
      </c>
      <c r="J46" s="9">
        <v>50</v>
      </c>
      <c r="K46" s="9">
        <v>180.27</v>
      </c>
      <c r="L46" s="9">
        <v>58.24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288.51</v>
      </c>
    </row>
    <row r="47" spans="1:19" x14ac:dyDescent="0.25">
      <c r="A47" s="1"/>
      <c r="B47" s="1"/>
      <c r="C47" s="1"/>
      <c r="D47" s="1"/>
      <c r="E47" s="1"/>
      <c r="F47" s="1" t="s">
        <v>224</v>
      </c>
      <c r="G47" s="9">
        <v>44.15</v>
      </c>
      <c r="H47" s="9">
        <v>39.99</v>
      </c>
      <c r="I47" s="9">
        <v>81.22</v>
      </c>
      <c r="J47" s="9">
        <v>62.65</v>
      </c>
      <c r="K47" s="9">
        <v>40.69</v>
      </c>
      <c r="L47" s="9">
        <v>41.13</v>
      </c>
      <c r="M47" s="9">
        <v>0</v>
      </c>
      <c r="N47" s="9">
        <v>21.59</v>
      </c>
      <c r="O47" s="9">
        <v>62.78</v>
      </c>
      <c r="P47" s="9">
        <v>42.67</v>
      </c>
      <c r="Q47" s="9">
        <v>58.31</v>
      </c>
      <c r="R47" s="9">
        <v>0</v>
      </c>
      <c r="S47" s="9">
        <v>495.18</v>
      </c>
    </row>
    <row r="48" spans="1:19" x14ac:dyDescent="0.25">
      <c r="A48" s="1"/>
      <c r="B48" s="1"/>
      <c r="C48" s="1"/>
      <c r="D48" s="1"/>
      <c r="E48" s="1"/>
      <c r="F48" s="1" t="s">
        <v>234</v>
      </c>
      <c r="G48" s="9">
        <v>0</v>
      </c>
      <c r="H48" s="9">
        <v>250</v>
      </c>
      <c r="I48" s="9">
        <v>0</v>
      </c>
      <c r="J48" s="9">
        <v>0</v>
      </c>
      <c r="K48" s="9">
        <v>0</v>
      </c>
      <c r="L48" s="9">
        <v>250</v>
      </c>
      <c r="M48" s="9">
        <v>0</v>
      </c>
      <c r="N48" s="9">
        <v>0</v>
      </c>
      <c r="O48" s="9">
        <v>250</v>
      </c>
      <c r="P48" s="9">
        <v>0</v>
      </c>
      <c r="Q48" s="9">
        <v>250</v>
      </c>
      <c r="R48" s="9">
        <v>0</v>
      </c>
      <c r="S48" s="9">
        <v>1000</v>
      </c>
    </row>
    <row r="49" spans="1:19" ht="15.75" thickBot="1" x14ac:dyDescent="0.3">
      <c r="A49" s="1"/>
      <c r="B49" s="1"/>
      <c r="C49" s="1"/>
      <c r="D49" s="1"/>
      <c r="E49" s="1"/>
      <c r="F49" s="1" t="s">
        <v>44</v>
      </c>
      <c r="G49" s="9">
        <v>0</v>
      </c>
      <c r="H49" s="9">
        <v>281.20999999999998</v>
      </c>
      <c r="I49" s="9">
        <v>112.33</v>
      </c>
      <c r="J49" s="9">
        <v>0</v>
      </c>
      <c r="K49" s="9">
        <v>0</v>
      </c>
      <c r="L49" s="9">
        <v>0</v>
      </c>
      <c r="M49" s="9">
        <v>20</v>
      </c>
      <c r="N49" s="9">
        <v>0</v>
      </c>
      <c r="O49" s="9">
        <v>0</v>
      </c>
      <c r="P49" s="9">
        <v>60</v>
      </c>
      <c r="Q49" s="9">
        <v>0</v>
      </c>
      <c r="R49" s="9">
        <v>50</v>
      </c>
      <c r="S49" s="9">
        <v>523.54</v>
      </c>
    </row>
    <row r="50" spans="1:19" ht="15.75" thickBot="1" x14ac:dyDescent="0.3">
      <c r="A50" s="1"/>
      <c r="B50" s="1"/>
      <c r="C50" s="1"/>
      <c r="D50" s="1"/>
      <c r="E50" s="1" t="s">
        <v>45</v>
      </c>
      <c r="F50" s="1"/>
      <c r="G50" s="11">
        <v>44.15</v>
      </c>
      <c r="H50" s="11">
        <v>571.20000000000005</v>
      </c>
      <c r="I50" s="11">
        <v>193.55</v>
      </c>
      <c r="J50" s="11">
        <v>112.65</v>
      </c>
      <c r="K50" s="11">
        <v>220.96</v>
      </c>
      <c r="L50" s="11">
        <v>349.37</v>
      </c>
      <c r="M50" s="11">
        <v>20</v>
      </c>
      <c r="N50" s="11">
        <v>21.59</v>
      </c>
      <c r="O50" s="11">
        <v>312.77999999999997</v>
      </c>
      <c r="P50" s="11">
        <v>102.67</v>
      </c>
      <c r="Q50" s="11">
        <v>308.31</v>
      </c>
      <c r="R50" s="11">
        <v>50</v>
      </c>
      <c r="S50" s="11">
        <v>2307.23</v>
      </c>
    </row>
    <row r="51" spans="1:19" x14ac:dyDescent="0.25">
      <c r="A51" s="1"/>
      <c r="B51" s="1"/>
      <c r="C51" s="1"/>
      <c r="D51" s="1" t="s">
        <v>46</v>
      </c>
      <c r="E51" s="1"/>
      <c r="F51" s="1"/>
      <c r="G51" s="9">
        <v>44.15</v>
      </c>
      <c r="H51" s="9">
        <v>571.20000000000005</v>
      </c>
      <c r="I51" s="9">
        <v>317.69</v>
      </c>
      <c r="J51" s="9">
        <v>1497.37</v>
      </c>
      <c r="K51" s="9">
        <v>501.9</v>
      </c>
      <c r="L51" s="9">
        <v>919.8</v>
      </c>
      <c r="M51" s="9">
        <v>233.45</v>
      </c>
      <c r="N51" s="9">
        <v>381.98</v>
      </c>
      <c r="O51" s="9">
        <v>426.17</v>
      </c>
      <c r="P51" s="9">
        <v>144.63</v>
      </c>
      <c r="Q51" s="9">
        <v>855.41</v>
      </c>
      <c r="R51" s="9">
        <v>-46.63</v>
      </c>
      <c r="S51" s="9">
        <v>5847.12</v>
      </c>
    </row>
    <row r="52" spans="1:19" x14ac:dyDescent="0.25">
      <c r="A52" s="1"/>
      <c r="B52" s="1"/>
      <c r="C52" s="1"/>
      <c r="D52" s="1" t="s">
        <v>47</v>
      </c>
      <c r="E52" s="1"/>
      <c r="F52" s="1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19" x14ac:dyDescent="0.25">
      <c r="A53" s="1"/>
      <c r="B53" s="1"/>
      <c r="C53" s="1"/>
      <c r="D53" s="1"/>
      <c r="E53" s="1" t="s">
        <v>48</v>
      </c>
      <c r="F53" s="1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19" x14ac:dyDescent="0.25">
      <c r="A54" s="1"/>
      <c r="B54" s="1"/>
      <c r="C54" s="1"/>
      <c r="D54" s="1"/>
      <c r="E54" s="1"/>
      <c r="F54" s="1" t="s">
        <v>49</v>
      </c>
      <c r="G54" s="9">
        <v>0</v>
      </c>
      <c r="H54" s="9">
        <v>0</v>
      </c>
      <c r="I54" s="9">
        <v>0</v>
      </c>
      <c r="J54" s="9">
        <v>665.94</v>
      </c>
      <c r="K54" s="9">
        <v>0</v>
      </c>
      <c r="L54" s="9">
        <v>68.61</v>
      </c>
      <c r="M54" s="9">
        <v>184.75</v>
      </c>
      <c r="N54" s="9">
        <v>0</v>
      </c>
      <c r="O54" s="9">
        <v>0</v>
      </c>
      <c r="P54" s="9">
        <v>0</v>
      </c>
      <c r="Q54" s="9">
        <v>0</v>
      </c>
      <c r="R54" s="9">
        <v>463</v>
      </c>
      <c r="S54" s="9">
        <v>1382.3</v>
      </c>
    </row>
    <row r="55" spans="1:19" x14ac:dyDescent="0.25">
      <c r="A55" s="1"/>
      <c r="B55" s="1"/>
      <c r="C55" s="1"/>
      <c r="D55" s="1"/>
      <c r="E55" s="1"/>
      <c r="F55" s="1" t="s">
        <v>51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475</v>
      </c>
      <c r="M55" s="9">
        <v>250</v>
      </c>
      <c r="N55" s="9">
        <v>0</v>
      </c>
      <c r="O55" s="9">
        <v>0</v>
      </c>
      <c r="P55" s="9">
        <v>0</v>
      </c>
      <c r="Q55" s="9">
        <v>-500</v>
      </c>
      <c r="R55" s="9">
        <v>0</v>
      </c>
      <c r="S55" s="9">
        <v>225</v>
      </c>
    </row>
    <row r="56" spans="1:19" ht="15.75" thickBot="1" x14ac:dyDescent="0.3">
      <c r="A56" s="1"/>
      <c r="B56" s="1"/>
      <c r="C56" s="1"/>
      <c r="D56" s="1"/>
      <c r="E56" s="1"/>
      <c r="F56" s="1" t="s">
        <v>52</v>
      </c>
      <c r="G56" s="10">
        <v>0</v>
      </c>
      <c r="H56" s="10">
        <v>0</v>
      </c>
      <c r="I56" s="10">
        <v>0</v>
      </c>
      <c r="J56" s="10">
        <v>0</v>
      </c>
      <c r="K56" s="10">
        <v>50.53</v>
      </c>
      <c r="L56" s="10">
        <v>17.27</v>
      </c>
      <c r="M56" s="10">
        <v>0</v>
      </c>
      <c r="N56" s="10">
        <v>448.7</v>
      </c>
      <c r="O56" s="10">
        <v>0</v>
      </c>
      <c r="P56" s="10">
        <v>0</v>
      </c>
      <c r="Q56" s="10">
        <v>-252</v>
      </c>
      <c r="R56" s="10">
        <v>38.479999999999997</v>
      </c>
      <c r="S56" s="10">
        <v>302.98</v>
      </c>
    </row>
    <row r="57" spans="1:19" x14ac:dyDescent="0.25">
      <c r="A57" s="1"/>
      <c r="B57" s="1"/>
      <c r="C57" s="1"/>
      <c r="D57" s="1"/>
      <c r="E57" s="1" t="s">
        <v>53</v>
      </c>
      <c r="F57" s="1"/>
      <c r="G57" s="9">
        <v>0</v>
      </c>
      <c r="H57" s="9">
        <v>0</v>
      </c>
      <c r="I57" s="9">
        <v>0</v>
      </c>
      <c r="J57" s="9">
        <v>665.94</v>
      </c>
      <c r="K57" s="9">
        <v>50.53</v>
      </c>
      <c r="L57" s="9">
        <v>560.88</v>
      </c>
      <c r="M57" s="9">
        <v>434.75</v>
      </c>
      <c r="N57" s="9">
        <v>448.7</v>
      </c>
      <c r="O57" s="9">
        <v>0</v>
      </c>
      <c r="P57" s="9">
        <v>0</v>
      </c>
      <c r="Q57" s="9">
        <v>-752</v>
      </c>
      <c r="R57" s="9">
        <v>501.48</v>
      </c>
      <c r="S57" s="9">
        <v>1910.28</v>
      </c>
    </row>
    <row r="58" spans="1:19" x14ac:dyDescent="0.25">
      <c r="A58" s="1"/>
      <c r="B58" s="1"/>
      <c r="C58" s="1"/>
      <c r="D58" s="1"/>
      <c r="E58" s="1" t="s">
        <v>54</v>
      </c>
      <c r="F58" s="1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 x14ac:dyDescent="0.25">
      <c r="A59" s="1"/>
      <c r="B59" s="1"/>
      <c r="C59" s="1"/>
      <c r="D59" s="1"/>
      <c r="E59" s="1"/>
      <c r="F59" s="1" t="s">
        <v>55</v>
      </c>
      <c r="G59" s="9">
        <v>31.34</v>
      </c>
      <c r="H59" s="9">
        <v>0</v>
      </c>
      <c r="I59" s="9">
        <v>5.39</v>
      </c>
      <c r="J59" s="9">
        <v>10.77</v>
      </c>
      <c r="K59" s="9">
        <v>5.38</v>
      </c>
      <c r="L59" s="9">
        <v>5.38</v>
      </c>
      <c r="M59" s="9">
        <v>5.38</v>
      </c>
      <c r="N59" s="9">
        <v>5.38</v>
      </c>
      <c r="O59" s="9">
        <v>5.42</v>
      </c>
      <c r="P59" s="9">
        <v>5.39</v>
      </c>
      <c r="Q59" s="9">
        <v>5.39</v>
      </c>
      <c r="R59" s="9">
        <v>5.39</v>
      </c>
      <c r="S59" s="9">
        <v>90.61</v>
      </c>
    </row>
    <row r="60" spans="1:19" x14ac:dyDescent="0.25">
      <c r="A60" s="1"/>
      <c r="B60" s="1"/>
      <c r="C60" s="1"/>
      <c r="D60" s="1"/>
      <c r="E60" s="1"/>
      <c r="F60" s="1" t="s">
        <v>56</v>
      </c>
      <c r="G60" s="9">
        <v>185</v>
      </c>
      <c r="H60" s="9">
        <v>200</v>
      </c>
      <c r="I60" s="9">
        <v>175</v>
      </c>
      <c r="J60" s="9">
        <v>205</v>
      </c>
      <c r="K60" s="9">
        <v>235</v>
      </c>
      <c r="L60" s="9">
        <v>205</v>
      </c>
      <c r="M60" s="9">
        <v>265</v>
      </c>
      <c r="N60" s="9">
        <v>220</v>
      </c>
      <c r="O60" s="9">
        <v>235</v>
      </c>
      <c r="P60" s="9">
        <v>220</v>
      </c>
      <c r="Q60" s="9">
        <v>355</v>
      </c>
      <c r="R60" s="9">
        <v>479.87</v>
      </c>
      <c r="S60" s="9">
        <v>2979.87</v>
      </c>
    </row>
    <row r="61" spans="1:19" x14ac:dyDescent="0.25">
      <c r="A61" s="1"/>
      <c r="B61" s="1"/>
      <c r="C61" s="1"/>
      <c r="D61" s="1"/>
      <c r="E61" s="1"/>
      <c r="F61" s="1" t="s">
        <v>57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210.65</v>
      </c>
      <c r="O61" s="9">
        <v>0</v>
      </c>
      <c r="P61" s="9">
        <v>0</v>
      </c>
      <c r="Q61" s="9">
        <v>120</v>
      </c>
      <c r="R61" s="9">
        <v>0</v>
      </c>
      <c r="S61" s="9">
        <v>330.65</v>
      </c>
    </row>
    <row r="62" spans="1:19" x14ac:dyDescent="0.25">
      <c r="A62" s="1"/>
      <c r="B62" s="1"/>
      <c r="C62" s="1"/>
      <c r="D62" s="1"/>
      <c r="E62" s="1"/>
      <c r="F62" s="1" t="s">
        <v>58</v>
      </c>
      <c r="G62" s="9">
        <v>0</v>
      </c>
      <c r="H62" s="9">
        <v>150</v>
      </c>
      <c r="I62" s="9">
        <v>134.11000000000001</v>
      </c>
      <c r="J62" s="9">
        <v>0</v>
      </c>
      <c r="K62" s="9">
        <v>0</v>
      </c>
      <c r="L62" s="9">
        <v>0</v>
      </c>
      <c r="M62" s="9">
        <v>0</v>
      </c>
      <c r="N62" s="9">
        <v>13.27</v>
      </c>
      <c r="O62" s="9">
        <v>0</v>
      </c>
      <c r="P62" s="9">
        <v>0</v>
      </c>
      <c r="Q62" s="9">
        <v>0</v>
      </c>
      <c r="R62" s="9">
        <v>419.94</v>
      </c>
      <c r="S62" s="9">
        <v>717.32</v>
      </c>
    </row>
    <row r="63" spans="1:19" x14ac:dyDescent="0.25">
      <c r="A63" s="1"/>
      <c r="B63" s="1"/>
      <c r="C63" s="1"/>
      <c r="D63" s="1"/>
      <c r="E63" s="1"/>
      <c r="F63" s="1" t="s">
        <v>50</v>
      </c>
      <c r="G63" s="9">
        <v>0</v>
      </c>
      <c r="H63" s="9">
        <v>175</v>
      </c>
      <c r="I63" s="9">
        <v>751.2</v>
      </c>
      <c r="J63" s="9">
        <v>-192.53</v>
      </c>
      <c r="K63" s="9">
        <v>756.59</v>
      </c>
      <c r="L63" s="9">
        <v>85.8</v>
      </c>
      <c r="M63" s="9">
        <v>0</v>
      </c>
      <c r="N63" s="9">
        <v>-39.58</v>
      </c>
      <c r="O63" s="9">
        <v>0</v>
      </c>
      <c r="P63" s="9">
        <v>86.8</v>
      </c>
      <c r="Q63" s="9">
        <v>90.33</v>
      </c>
      <c r="R63" s="9">
        <v>0</v>
      </c>
      <c r="S63" s="9">
        <v>1713.61</v>
      </c>
    </row>
    <row r="64" spans="1:19" x14ac:dyDescent="0.25">
      <c r="A64" s="1"/>
      <c r="B64" s="1"/>
      <c r="C64" s="1"/>
      <c r="D64" s="1"/>
      <c r="E64" s="1"/>
      <c r="F64" s="1" t="s">
        <v>59</v>
      </c>
      <c r="G64" s="9">
        <v>12.93</v>
      </c>
      <c r="H64" s="9">
        <v>15.96</v>
      </c>
      <c r="I64" s="9">
        <v>350.18</v>
      </c>
      <c r="J64" s="9">
        <v>161.9</v>
      </c>
      <c r="K64" s="9">
        <v>6.09</v>
      </c>
      <c r="L64" s="9">
        <v>66.959999999999994</v>
      </c>
      <c r="M64" s="9">
        <v>81.739999999999995</v>
      </c>
      <c r="N64" s="9">
        <v>435.05</v>
      </c>
      <c r="O64" s="9">
        <v>6.37</v>
      </c>
      <c r="P64" s="9">
        <v>59.27</v>
      </c>
      <c r="Q64" s="9">
        <v>83.53</v>
      </c>
      <c r="R64" s="9">
        <v>619.16999999999996</v>
      </c>
      <c r="S64" s="9">
        <v>1899.15</v>
      </c>
    </row>
    <row r="65" spans="1:19" x14ac:dyDescent="0.25">
      <c r="A65" s="1"/>
      <c r="B65" s="1"/>
      <c r="C65" s="1"/>
      <c r="D65" s="1"/>
      <c r="E65" s="1"/>
      <c r="F65" s="1" t="s">
        <v>60</v>
      </c>
      <c r="G65" s="9">
        <v>0</v>
      </c>
      <c r="H65" s="9">
        <v>0</v>
      </c>
      <c r="I65" s="9">
        <v>0</v>
      </c>
      <c r="J65" s="9">
        <v>79</v>
      </c>
      <c r="K65" s="9">
        <v>0</v>
      </c>
      <c r="L65" s="9">
        <v>0</v>
      </c>
      <c r="M65" s="9">
        <v>0</v>
      </c>
      <c r="N65" s="9">
        <v>284.01</v>
      </c>
      <c r="O65" s="9">
        <v>353</v>
      </c>
      <c r="P65" s="9">
        <v>272.2</v>
      </c>
      <c r="Q65" s="9">
        <v>263.93</v>
      </c>
      <c r="R65" s="9">
        <v>400</v>
      </c>
      <c r="S65" s="9">
        <v>1652.14</v>
      </c>
    </row>
    <row r="66" spans="1:19" ht="15.75" thickBot="1" x14ac:dyDescent="0.3">
      <c r="A66" s="1"/>
      <c r="B66" s="1"/>
      <c r="C66" s="1"/>
      <c r="D66" s="1"/>
      <c r="E66" s="1"/>
      <c r="F66" s="1" t="s">
        <v>42</v>
      </c>
      <c r="G66" s="10">
        <v>3.23</v>
      </c>
      <c r="H66" s="10">
        <v>-3.23</v>
      </c>
      <c r="I66" s="10">
        <v>0</v>
      </c>
      <c r="J66" s="10">
        <v>0</v>
      </c>
      <c r="K66" s="10">
        <v>0</v>
      </c>
      <c r="L66" s="10">
        <v>146.37</v>
      </c>
      <c r="M66" s="10">
        <v>0</v>
      </c>
      <c r="N66" s="10">
        <v>28.15</v>
      </c>
      <c r="O66" s="10">
        <v>0</v>
      </c>
      <c r="P66" s="10">
        <v>0</v>
      </c>
      <c r="Q66" s="10">
        <v>0</v>
      </c>
      <c r="R66" s="10">
        <v>14.04</v>
      </c>
      <c r="S66" s="10">
        <v>188.56</v>
      </c>
    </row>
    <row r="67" spans="1:19" x14ac:dyDescent="0.25">
      <c r="A67" s="1"/>
      <c r="B67" s="1"/>
      <c r="C67" s="1"/>
      <c r="D67" s="1"/>
      <c r="E67" s="1" t="s">
        <v>61</v>
      </c>
      <c r="F67" s="1"/>
      <c r="G67" s="9">
        <v>232.5</v>
      </c>
      <c r="H67" s="9">
        <v>537.73</v>
      </c>
      <c r="I67" s="9">
        <v>1415.88</v>
      </c>
      <c r="J67" s="9">
        <v>264.14</v>
      </c>
      <c r="K67" s="9">
        <v>1003.06</v>
      </c>
      <c r="L67" s="9">
        <v>509.51</v>
      </c>
      <c r="M67" s="9">
        <v>352.12</v>
      </c>
      <c r="N67" s="9">
        <v>1156.93</v>
      </c>
      <c r="O67" s="9">
        <v>599.79</v>
      </c>
      <c r="P67" s="9">
        <v>643.66</v>
      </c>
      <c r="Q67" s="9">
        <v>918.18</v>
      </c>
      <c r="R67" s="9">
        <v>1938.41</v>
      </c>
      <c r="S67" s="9">
        <v>9571.91</v>
      </c>
    </row>
    <row r="68" spans="1:19" x14ac:dyDescent="0.25">
      <c r="A68" s="1"/>
      <c r="B68" s="1"/>
      <c r="C68" s="1"/>
      <c r="D68" s="1"/>
      <c r="E68" s="1" t="s">
        <v>62</v>
      </c>
      <c r="F68" s="1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</row>
    <row r="69" spans="1:19" x14ac:dyDescent="0.25">
      <c r="A69" s="1"/>
      <c r="B69" s="1"/>
      <c r="C69" s="1"/>
      <c r="D69" s="1"/>
      <c r="E69" s="1"/>
      <c r="F69" s="1" t="s">
        <v>63</v>
      </c>
      <c r="G69" s="9">
        <v>271.12</v>
      </c>
      <c r="H69" s="9">
        <v>0</v>
      </c>
      <c r="I69" s="9">
        <v>0</v>
      </c>
      <c r="J69" s="9">
        <v>0</v>
      </c>
      <c r="K69" s="9">
        <v>1253.25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2140.91</v>
      </c>
      <c r="S69" s="9">
        <v>3665.28</v>
      </c>
    </row>
    <row r="70" spans="1:19" x14ac:dyDescent="0.25">
      <c r="A70" s="1"/>
      <c r="B70" s="1"/>
      <c r="C70" s="1"/>
      <c r="D70" s="1"/>
      <c r="E70" s="1"/>
      <c r="F70" s="1" t="s">
        <v>64</v>
      </c>
      <c r="G70" s="9">
        <v>105.99</v>
      </c>
      <c r="H70" s="9">
        <v>0</v>
      </c>
      <c r="I70" s="9">
        <v>0</v>
      </c>
      <c r="J70" s="9">
        <v>100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205.99</v>
      </c>
    </row>
    <row r="71" spans="1:19" x14ac:dyDescent="0.25">
      <c r="A71" s="1"/>
      <c r="B71" s="1"/>
      <c r="C71" s="1"/>
      <c r="D71" s="1"/>
      <c r="E71" s="1"/>
      <c r="F71" s="1" t="s">
        <v>52</v>
      </c>
      <c r="G71" s="9">
        <v>0</v>
      </c>
      <c r="H71" s="9">
        <v>0</v>
      </c>
      <c r="I71" s="9">
        <v>0</v>
      </c>
      <c r="J71" s="9">
        <v>148.76</v>
      </c>
      <c r="K71" s="9">
        <v>0</v>
      </c>
      <c r="L71" s="9">
        <v>156.72</v>
      </c>
      <c r="M71" s="9">
        <v>0</v>
      </c>
      <c r="N71" s="9">
        <v>0</v>
      </c>
      <c r="O71" s="9">
        <v>0</v>
      </c>
      <c r="P71" s="9">
        <v>744.08</v>
      </c>
      <c r="Q71" s="9">
        <v>0</v>
      </c>
      <c r="R71" s="9">
        <v>0</v>
      </c>
      <c r="S71" s="9">
        <v>1049.56</v>
      </c>
    </row>
    <row r="72" spans="1:19" ht="15.75" thickBot="1" x14ac:dyDescent="0.3">
      <c r="A72" s="1"/>
      <c r="B72" s="1"/>
      <c r="C72" s="1"/>
      <c r="D72" s="1"/>
      <c r="E72" s="1"/>
      <c r="F72" s="1" t="s">
        <v>227</v>
      </c>
      <c r="G72" s="9">
        <v>0</v>
      </c>
      <c r="H72" s="9">
        <v>0</v>
      </c>
      <c r="I72" s="9">
        <v>0</v>
      </c>
      <c r="J72" s="9">
        <v>1000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1000</v>
      </c>
    </row>
    <row r="73" spans="1:19" ht="15.75" thickBot="1" x14ac:dyDescent="0.3">
      <c r="A73" s="1"/>
      <c r="B73" s="1"/>
      <c r="C73" s="1"/>
      <c r="D73" s="1"/>
      <c r="E73" s="1" t="s">
        <v>65</v>
      </c>
      <c r="F73" s="1"/>
      <c r="G73" s="11">
        <v>377.11</v>
      </c>
      <c r="H73" s="11">
        <v>0</v>
      </c>
      <c r="I73" s="11">
        <v>0</v>
      </c>
      <c r="J73" s="11">
        <v>1248.76</v>
      </c>
      <c r="K73" s="11">
        <v>1253.25</v>
      </c>
      <c r="L73" s="11">
        <v>156.72</v>
      </c>
      <c r="M73" s="11">
        <v>0</v>
      </c>
      <c r="N73" s="11">
        <v>0</v>
      </c>
      <c r="O73" s="11">
        <v>0</v>
      </c>
      <c r="P73" s="11">
        <v>744.08</v>
      </c>
      <c r="Q73" s="11">
        <v>0</v>
      </c>
      <c r="R73" s="11">
        <v>2140.91</v>
      </c>
      <c r="S73" s="11">
        <v>5920.83</v>
      </c>
    </row>
    <row r="74" spans="1:19" x14ac:dyDescent="0.25">
      <c r="A74" s="1"/>
      <c r="B74" s="1"/>
      <c r="C74" s="1"/>
      <c r="D74" s="1" t="s">
        <v>66</v>
      </c>
      <c r="E74" s="1"/>
      <c r="F74" s="1"/>
      <c r="G74" s="9">
        <v>609.61</v>
      </c>
      <c r="H74" s="9">
        <v>537.73</v>
      </c>
      <c r="I74" s="9">
        <v>1415.88</v>
      </c>
      <c r="J74" s="9">
        <v>2178.84</v>
      </c>
      <c r="K74" s="9">
        <v>2306.84</v>
      </c>
      <c r="L74" s="9">
        <v>1227.1099999999999</v>
      </c>
      <c r="M74" s="9">
        <v>786.87</v>
      </c>
      <c r="N74" s="9">
        <v>1605.63</v>
      </c>
      <c r="O74" s="9">
        <v>599.79</v>
      </c>
      <c r="P74" s="9">
        <v>1387.74</v>
      </c>
      <c r="Q74" s="9">
        <v>166.18</v>
      </c>
      <c r="R74" s="9">
        <v>4580.8</v>
      </c>
      <c r="S74" s="9">
        <v>17403.02</v>
      </c>
    </row>
    <row r="75" spans="1:19" x14ac:dyDescent="0.25">
      <c r="A75" s="1"/>
      <c r="B75" s="1"/>
      <c r="C75" s="1"/>
      <c r="D75" s="1" t="s">
        <v>67</v>
      </c>
      <c r="E75" s="1"/>
      <c r="F75" s="1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</row>
    <row r="76" spans="1:19" x14ac:dyDescent="0.25">
      <c r="A76" s="1"/>
      <c r="B76" s="1"/>
      <c r="C76" s="1"/>
      <c r="D76" s="1"/>
      <c r="E76" s="1" t="s">
        <v>68</v>
      </c>
      <c r="F76" s="1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</row>
    <row r="77" spans="1:19" x14ac:dyDescent="0.25">
      <c r="A77" s="1"/>
      <c r="B77" s="1"/>
      <c r="C77" s="1"/>
      <c r="D77" s="1"/>
      <c r="E77" s="1"/>
      <c r="F77" s="1" t="s">
        <v>69</v>
      </c>
      <c r="G77" s="9">
        <v>138.47999999999999</v>
      </c>
      <c r="H77" s="9">
        <v>0</v>
      </c>
      <c r="I77" s="9">
        <v>69.239999999999995</v>
      </c>
      <c r="J77" s="9">
        <v>69.239999999999995</v>
      </c>
      <c r="K77" s="9">
        <v>69.239999999999995</v>
      </c>
      <c r="L77" s="9">
        <v>69.239999999999995</v>
      </c>
      <c r="M77" s="9">
        <v>69.239999999999995</v>
      </c>
      <c r="N77" s="9">
        <v>69.239999999999995</v>
      </c>
      <c r="O77" s="9">
        <v>69.239999999999995</v>
      </c>
      <c r="P77" s="9">
        <v>69.239999999999995</v>
      </c>
      <c r="Q77" s="9">
        <v>69.239999999999995</v>
      </c>
      <c r="R77" s="9">
        <v>69.239999999999995</v>
      </c>
      <c r="S77" s="9">
        <v>830.88</v>
      </c>
    </row>
    <row r="78" spans="1:19" x14ac:dyDescent="0.25">
      <c r="A78" s="1"/>
      <c r="B78" s="1"/>
      <c r="C78" s="1"/>
      <c r="D78" s="1"/>
      <c r="E78" s="1"/>
      <c r="F78" s="1" t="s">
        <v>70</v>
      </c>
      <c r="G78" s="9">
        <v>2083.34</v>
      </c>
      <c r="H78" s="9">
        <v>2083.34</v>
      </c>
      <c r="I78" s="9">
        <v>2083.34</v>
      </c>
      <c r="J78" s="9">
        <v>2083.34</v>
      </c>
      <c r="K78" s="9">
        <v>2083.34</v>
      </c>
      <c r="L78" s="9">
        <v>2083.34</v>
      </c>
      <c r="M78" s="9">
        <v>2083.34</v>
      </c>
      <c r="N78" s="9">
        <v>2083.34</v>
      </c>
      <c r="O78" s="9">
        <v>2083.34</v>
      </c>
      <c r="P78" s="9">
        <v>2083.34</v>
      </c>
      <c r="Q78" s="9">
        <v>2083.34</v>
      </c>
      <c r="R78" s="9">
        <v>2083.34</v>
      </c>
      <c r="S78" s="9">
        <v>25000.080000000002</v>
      </c>
    </row>
    <row r="79" spans="1:19" x14ac:dyDescent="0.25">
      <c r="A79" s="1"/>
      <c r="B79" s="1"/>
      <c r="C79" s="1"/>
      <c r="D79" s="1"/>
      <c r="E79" s="1"/>
      <c r="F79" s="1" t="s">
        <v>71</v>
      </c>
      <c r="G79" s="9">
        <v>693.33</v>
      </c>
      <c r="H79" s="9">
        <v>693.33</v>
      </c>
      <c r="I79" s="9">
        <v>693.33</v>
      </c>
      <c r="J79" s="9">
        <v>693.33</v>
      </c>
      <c r="K79" s="9">
        <v>693.33</v>
      </c>
      <c r="L79" s="9">
        <v>693.33</v>
      </c>
      <c r="M79" s="9">
        <v>693.33</v>
      </c>
      <c r="N79" s="9">
        <v>693.33</v>
      </c>
      <c r="O79" s="9">
        <v>693.33</v>
      </c>
      <c r="P79" s="9">
        <v>693.33</v>
      </c>
      <c r="Q79" s="9">
        <v>693.33</v>
      </c>
      <c r="R79" s="9">
        <v>693.33</v>
      </c>
      <c r="S79" s="9">
        <v>8319.9599999999991</v>
      </c>
    </row>
    <row r="80" spans="1:19" x14ac:dyDescent="0.25">
      <c r="A80" s="1"/>
      <c r="B80" s="1"/>
      <c r="C80" s="1"/>
      <c r="D80" s="1"/>
      <c r="E80" s="1"/>
      <c r="F80" s="1" t="s">
        <v>72</v>
      </c>
      <c r="G80" s="9">
        <v>182.64</v>
      </c>
      <c r="H80" s="9">
        <v>1447.96</v>
      </c>
      <c r="I80" s="9">
        <v>1995.76</v>
      </c>
      <c r="J80" s="9">
        <v>197.53</v>
      </c>
      <c r="K80" s="9">
        <v>273.42</v>
      </c>
      <c r="L80" s="9">
        <v>616.14</v>
      </c>
      <c r="M80" s="9">
        <v>4328.4799999999996</v>
      </c>
      <c r="N80" s="9">
        <v>641.23</v>
      </c>
      <c r="O80" s="9">
        <v>0</v>
      </c>
      <c r="P80" s="9">
        <v>651.88</v>
      </c>
      <c r="Q80" s="9">
        <v>89.06</v>
      </c>
      <c r="R80" s="9">
        <v>0</v>
      </c>
      <c r="S80" s="9">
        <v>10424.1</v>
      </c>
    </row>
    <row r="81" spans="1:19" ht="15.75" thickBot="1" x14ac:dyDescent="0.3">
      <c r="A81" s="1"/>
      <c r="B81" s="1"/>
      <c r="C81" s="1"/>
      <c r="D81" s="1"/>
      <c r="E81" s="1"/>
      <c r="F81" s="1" t="s">
        <v>73</v>
      </c>
      <c r="G81" s="10">
        <v>5380</v>
      </c>
      <c r="H81" s="10">
        <v>5380</v>
      </c>
      <c r="I81" s="10">
        <v>5380</v>
      </c>
      <c r="J81" s="10">
        <v>5380</v>
      </c>
      <c r="K81" s="10">
        <v>5380</v>
      </c>
      <c r="L81" s="10">
        <v>5380</v>
      </c>
      <c r="M81" s="10">
        <v>5380</v>
      </c>
      <c r="N81" s="10">
        <v>5380</v>
      </c>
      <c r="O81" s="10">
        <v>5380</v>
      </c>
      <c r="P81" s="10">
        <v>5380</v>
      </c>
      <c r="Q81" s="10">
        <v>5380</v>
      </c>
      <c r="R81" s="10">
        <v>5380</v>
      </c>
      <c r="S81" s="10">
        <v>64560</v>
      </c>
    </row>
    <row r="82" spans="1:19" x14ac:dyDescent="0.25">
      <c r="A82" s="1"/>
      <c r="B82" s="1"/>
      <c r="C82" s="1"/>
      <c r="D82" s="1"/>
      <c r="E82" s="1" t="s">
        <v>74</v>
      </c>
      <c r="F82" s="1"/>
      <c r="G82" s="9">
        <v>8477.7900000000009</v>
      </c>
      <c r="H82" s="9">
        <v>9604.6299999999992</v>
      </c>
      <c r="I82" s="9">
        <v>10221.67</v>
      </c>
      <c r="J82" s="9">
        <v>8423.44</v>
      </c>
      <c r="K82" s="9">
        <v>8499.33</v>
      </c>
      <c r="L82" s="9">
        <v>8842.0499999999993</v>
      </c>
      <c r="M82" s="9">
        <v>12554.39</v>
      </c>
      <c r="N82" s="9">
        <v>8867.14</v>
      </c>
      <c r="O82" s="9">
        <v>8225.91</v>
      </c>
      <c r="P82" s="9">
        <v>8877.7900000000009</v>
      </c>
      <c r="Q82" s="9">
        <v>8314.9699999999993</v>
      </c>
      <c r="R82" s="9">
        <v>8225.91</v>
      </c>
      <c r="S82" s="9">
        <v>109135.02</v>
      </c>
    </row>
    <row r="83" spans="1:19" x14ac:dyDescent="0.25">
      <c r="A83" s="1"/>
      <c r="B83" s="1"/>
      <c r="C83" s="1"/>
      <c r="D83" s="1"/>
      <c r="E83" s="1" t="s">
        <v>75</v>
      </c>
      <c r="F83" s="1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</row>
    <row r="84" spans="1:19" x14ac:dyDescent="0.25">
      <c r="A84" s="1"/>
      <c r="B84" s="1"/>
      <c r="C84" s="1"/>
      <c r="D84" s="1"/>
      <c r="E84" s="1"/>
      <c r="F84" s="1" t="s">
        <v>76</v>
      </c>
      <c r="G84" s="9">
        <v>73.78</v>
      </c>
      <c r="H84" s="9">
        <v>0</v>
      </c>
      <c r="I84" s="9">
        <v>36.89</v>
      </c>
      <c r="J84" s="9">
        <v>36.89</v>
      </c>
      <c r="K84" s="9">
        <v>36.89</v>
      </c>
      <c r="L84" s="9">
        <v>36.880000000000003</v>
      </c>
      <c r="M84" s="9">
        <v>36.89</v>
      </c>
      <c r="N84" s="9">
        <v>36.89</v>
      </c>
      <c r="O84" s="9">
        <v>36.869999999999997</v>
      </c>
      <c r="P84" s="9">
        <v>36.89</v>
      </c>
      <c r="Q84" s="9">
        <v>36.89</v>
      </c>
      <c r="R84" s="9">
        <v>36.89</v>
      </c>
      <c r="S84" s="9">
        <v>442.65</v>
      </c>
    </row>
    <row r="85" spans="1:19" x14ac:dyDescent="0.25">
      <c r="A85" s="1"/>
      <c r="B85" s="1"/>
      <c r="C85" s="1"/>
      <c r="D85" s="1"/>
      <c r="E85" s="1"/>
      <c r="F85" s="1" t="s">
        <v>77</v>
      </c>
      <c r="G85" s="9">
        <v>1333.34</v>
      </c>
      <c r="H85" s="9">
        <v>1333.34</v>
      </c>
      <c r="I85" s="9">
        <v>1333.34</v>
      </c>
      <c r="J85" s="9">
        <v>1333.34</v>
      </c>
      <c r="K85" s="9">
        <v>1333.34</v>
      </c>
      <c r="L85" s="9">
        <v>1333.34</v>
      </c>
      <c r="M85" s="9">
        <v>1333.34</v>
      </c>
      <c r="N85" s="9">
        <v>1333.34</v>
      </c>
      <c r="O85" s="9">
        <v>1333.34</v>
      </c>
      <c r="P85" s="9">
        <v>1333.34</v>
      </c>
      <c r="Q85" s="9">
        <v>1333.34</v>
      </c>
      <c r="R85" s="9">
        <v>1333.34</v>
      </c>
      <c r="S85" s="9">
        <v>16000.08</v>
      </c>
    </row>
    <row r="86" spans="1:19" x14ac:dyDescent="0.25">
      <c r="A86" s="1"/>
      <c r="B86" s="1"/>
      <c r="C86" s="1"/>
      <c r="D86" s="1"/>
      <c r="E86" s="1"/>
      <c r="F86" s="1" t="s">
        <v>78</v>
      </c>
      <c r="G86" s="9">
        <v>3957.46</v>
      </c>
      <c r="H86" s="9">
        <v>-2467.16</v>
      </c>
      <c r="I86" s="9">
        <v>745.15</v>
      </c>
      <c r="J86" s="9">
        <v>745.15</v>
      </c>
      <c r="K86" s="9">
        <v>745.14</v>
      </c>
      <c r="L86" s="9">
        <v>745.15</v>
      </c>
      <c r="M86" s="9">
        <v>839.55</v>
      </c>
      <c r="N86" s="9">
        <v>839.55</v>
      </c>
      <c r="O86" s="9">
        <v>839.55</v>
      </c>
      <c r="P86" s="9">
        <v>839.55</v>
      </c>
      <c r="Q86" s="9">
        <v>839.55</v>
      </c>
      <c r="R86" s="9">
        <v>839.55</v>
      </c>
      <c r="S86" s="9">
        <v>9508.19</v>
      </c>
    </row>
    <row r="87" spans="1:19" x14ac:dyDescent="0.25">
      <c r="A87" s="1"/>
      <c r="B87" s="1"/>
      <c r="C87" s="1"/>
      <c r="D87" s="1"/>
      <c r="E87" s="1"/>
      <c r="F87" s="1" t="s">
        <v>79</v>
      </c>
      <c r="G87" s="9">
        <v>2637.42</v>
      </c>
      <c r="H87" s="9">
        <v>2637.42</v>
      </c>
      <c r="I87" s="9">
        <v>2637.42</v>
      </c>
      <c r="J87" s="9">
        <v>2637.42</v>
      </c>
      <c r="K87" s="9">
        <v>2637.42</v>
      </c>
      <c r="L87" s="9">
        <v>2637.42</v>
      </c>
      <c r="M87" s="9">
        <v>2637.42</v>
      </c>
      <c r="N87" s="9">
        <v>2637.42</v>
      </c>
      <c r="O87" s="9">
        <v>2637.42</v>
      </c>
      <c r="P87" s="9">
        <v>2637.42</v>
      </c>
      <c r="Q87" s="9">
        <v>2637.42</v>
      </c>
      <c r="R87" s="9">
        <v>2637.42</v>
      </c>
      <c r="S87" s="9">
        <v>31649.040000000001</v>
      </c>
    </row>
    <row r="88" spans="1:19" x14ac:dyDescent="0.25">
      <c r="A88" s="1"/>
      <c r="B88" s="1"/>
      <c r="C88" s="1"/>
      <c r="D88" s="1"/>
      <c r="E88" s="1"/>
      <c r="F88" s="1" t="s">
        <v>71</v>
      </c>
      <c r="G88" s="9">
        <v>368.83</v>
      </c>
      <c r="H88" s="9">
        <v>368.83</v>
      </c>
      <c r="I88" s="9">
        <v>368.83</v>
      </c>
      <c r="J88" s="9">
        <v>368.83</v>
      </c>
      <c r="K88" s="9">
        <v>368.83</v>
      </c>
      <c r="L88" s="9">
        <v>368.83</v>
      </c>
      <c r="M88" s="9">
        <v>368.83</v>
      </c>
      <c r="N88" s="9">
        <v>368.83</v>
      </c>
      <c r="O88" s="9">
        <v>368.83</v>
      </c>
      <c r="P88" s="9">
        <v>368.83</v>
      </c>
      <c r="Q88" s="9">
        <v>368.83</v>
      </c>
      <c r="R88" s="9">
        <v>368.83</v>
      </c>
      <c r="S88" s="9">
        <v>4425.96</v>
      </c>
    </row>
    <row r="89" spans="1:19" ht="15.75" thickBot="1" x14ac:dyDescent="0.3">
      <c r="A89" s="1"/>
      <c r="B89" s="1"/>
      <c r="C89" s="1"/>
      <c r="D89" s="1"/>
      <c r="E89" s="1"/>
      <c r="F89" s="1" t="s">
        <v>72</v>
      </c>
      <c r="G89" s="9">
        <v>0</v>
      </c>
      <c r="H89" s="9">
        <v>0</v>
      </c>
      <c r="I89" s="9">
        <v>0</v>
      </c>
      <c r="J89" s="9">
        <v>780</v>
      </c>
      <c r="K89" s="9">
        <v>0</v>
      </c>
      <c r="L89" s="9">
        <v>110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2027.47</v>
      </c>
      <c r="S89" s="9">
        <v>2917.47</v>
      </c>
    </row>
    <row r="90" spans="1:19" ht="15.75" thickBot="1" x14ac:dyDescent="0.3">
      <c r="A90" s="1"/>
      <c r="B90" s="1"/>
      <c r="C90" s="1"/>
      <c r="D90" s="1"/>
      <c r="E90" s="1" t="s">
        <v>80</v>
      </c>
      <c r="F90" s="1"/>
      <c r="G90" s="11">
        <v>8370.83</v>
      </c>
      <c r="H90" s="11">
        <v>1872.43</v>
      </c>
      <c r="I90" s="11">
        <v>5121.63</v>
      </c>
      <c r="J90" s="11">
        <v>5901.63</v>
      </c>
      <c r="K90" s="11">
        <v>5121.62</v>
      </c>
      <c r="L90" s="11">
        <v>5231.62</v>
      </c>
      <c r="M90" s="11">
        <v>5216.03</v>
      </c>
      <c r="N90" s="11">
        <v>5216.03</v>
      </c>
      <c r="O90" s="11">
        <v>5216.01</v>
      </c>
      <c r="P90" s="11">
        <v>5216.03</v>
      </c>
      <c r="Q90" s="11">
        <v>5216.03</v>
      </c>
      <c r="R90" s="11">
        <v>7243.5</v>
      </c>
      <c r="S90" s="11">
        <v>64943.39</v>
      </c>
    </row>
    <row r="91" spans="1:19" x14ac:dyDescent="0.25">
      <c r="A91" s="1"/>
      <c r="B91" s="1"/>
      <c r="C91" s="1"/>
      <c r="D91" s="1" t="s">
        <v>81</v>
      </c>
      <c r="E91" s="1"/>
      <c r="F91" s="1"/>
      <c r="G91" s="9">
        <v>16848.62</v>
      </c>
      <c r="H91" s="9">
        <v>11477.06</v>
      </c>
      <c r="I91" s="9">
        <v>15343.3</v>
      </c>
      <c r="J91" s="9">
        <v>14325.07</v>
      </c>
      <c r="K91" s="9">
        <v>13620.95</v>
      </c>
      <c r="L91" s="9">
        <v>14073.67</v>
      </c>
      <c r="M91" s="9">
        <v>17770.419999999998</v>
      </c>
      <c r="N91" s="9">
        <v>14083.17</v>
      </c>
      <c r="O91" s="9">
        <v>13441.92</v>
      </c>
      <c r="P91" s="9">
        <v>14093.82</v>
      </c>
      <c r="Q91" s="9">
        <v>13531</v>
      </c>
      <c r="R91" s="9">
        <v>15469.41</v>
      </c>
      <c r="S91" s="9">
        <v>174078.41</v>
      </c>
    </row>
    <row r="92" spans="1:19" x14ac:dyDescent="0.25">
      <c r="A92" s="1"/>
      <c r="B92" s="1"/>
      <c r="C92" s="1"/>
      <c r="D92" s="1" t="s">
        <v>82</v>
      </c>
      <c r="E92" s="1"/>
      <c r="F92" s="1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 x14ac:dyDescent="0.25">
      <c r="A93" s="1"/>
      <c r="B93" s="1"/>
      <c r="C93" s="1"/>
      <c r="D93" s="1"/>
      <c r="E93" s="1" t="s">
        <v>83</v>
      </c>
      <c r="F93" s="1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 ht="15.75" thickBot="1" x14ac:dyDescent="0.3">
      <c r="A94" s="1"/>
      <c r="B94" s="1"/>
      <c r="C94" s="1"/>
      <c r="D94" s="1"/>
      <c r="E94" s="1"/>
      <c r="F94" s="1" t="s">
        <v>84</v>
      </c>
      <c r="G94" s="10">
        <v>206.7</v>
      </c>
      <c r="H94" s="10">
        <v>468.52</v>
      </c>
      <c r="I94" s="10">
        <v>654.54999999999995</v>
      </c>
      <c r="J94" s="10">
        <v>620.1</v>
      </c>
      <c r="K94" s="10">
        <v>675.22</v>
      </c>
      <c r="L94" s="10">
        <v>344.5</v>
      </c>
      <c r="M94" s="10">
        <v>454.74</v>
      </c>
      <c r="N94" s="10">
        <v>537.41999999999996</v>
      </c>
      <c r="O94" s="10">
        <v>523.64</v>
      </c>
      <c r="P94" s="10">
        <v>600</v>
      </c>
      <c r="Q94" s="10">
        <v>600</v>
      </c>
      <c r="R94" s="10">
        <v>480</v>
      </c>
      <c r="S94" s="10">
        <v>6165.39</v>
      </c>
    </row>
    <row r="95" spans="1:19" x14ac:dyDescent="0.25">
      <c r="A95" s="1"/>
      <c r="B95" s="1"/>
      <c r="C95" s="1"/>
      <c r="D95" s="1"/>
      <c r="E95" s="1" t="s">
        <v>85</v>
      </c>
      <c r="F95" s="1"/>
      <c r="G95" s="9">
        <v>206.7</v>
      </c>
      <c r="H95" s="9">
        <v>468.52</v>
      </c>
      <c r="I95" s="9">
        <v>654.54999999999995</v>
      </c>
      <c r="J95" s="9">
        <v>620.1</v>
      </c>
      <c r="K95" s="9">
        <v>675.22</v>
      </c>
      <c r="L95" s="9">
        <v>344.5</v>
      </c>
      <c r="M95" s="9">
        <v>454.74</v>
      </c>
      <c r="N95" s="9">
        <v>537.41999999999996</v>
      </c>
      <c r="O95" s="9">
        <v>523.64</v>
      </c>
      <c r="P95" s="9">
        <v>600</v>
      </c>
      <c r="Q95" s="9">
        <v>600</v>
      </c>
      <c r="R95" s="9">
        <v>480</v>
      </c>
      <c r="S95" s="9">
        <v>6165.39</v>
      </c>
    </row>
    <row r="96" spans="1:19" x14ac:dyDescent="0.25">
      <c r="A96" s="1"/>
      <c r="B96" s="1"/>
      <c r="C96" s="1"/>
      <c r="D96" s="1"/>
      <c r="E96" s="1" t="s">
        <v>86</v>
      </c>
      <c r="F96" s="1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</row>
    <row r="97" spans="1:19" ht="15.75" thickBot="1" x14ac:dyDescent="0.3">
      <c r="A97" s="1"/>
      <c r="B97" s="1"/>
      <c r="C97" s="1"/>
      <c r="D97" s="1"/>
      <c r="E97" s="1"/>
      <c r="F97" s="1" t="s">
        <v>88</v>
      </c>
      <c r="G97" s="10">
        <v>3733.34</v>
      </c>
      <c r="H97" s="10">
        <v>6431.21</v>
      </c>
      <c r="I97" s="10">
        <v>3666.66</v>
      </c>
      <c r="J97" s="10">
        <v>3666.66</v>
      </c>
      <c r="K97" s="10">
        <v>3666.66</v>
      </c>
      <c r="L97" s="10">
        <v>3666.66</v>
      </c>
      <c r="M97" s="10">
        <v>3666.66</v>
      </c>
      <c r="N97" s="10">
        <v>3666.66</v>
      </c>
      <c r="O97" s="10">
        <v>3666.66</v>
      </c>
      <c r="P97" s="10">
        <v>3666.66</v>
      </c>
      <c r="Q97" s="10">
        <v>3666.66</v>
      </c>
      <c r="R97" s="10">
        <v>3666.66</v>
      </c>
      <c r="S97" s="10">
        <v>46831.15</v>
      </c>
    </row>
    <row r="98" spans="1:19" x14ac:dyDescent="0.25">
      <c r="A98" s="1"/>
      <c r="B98" s="1"/>
      <c r="C98" s="1"/>
      <c r="D98" s="1"/>
      <c r="E98" s="1" t="s">
        <v>89</v>
      </c>
      <c r="F98" s="1"/>
      <c r="G98" s="9">
        <v>3733.34</v>
      </c>
      <c r="H98" s="9">
        <v>6431.21</v>
      </c>
      <c r="I98" s="9">
        <v>3666.66</v>
      </c>
      <c r="J98" s="9">
        <v>3666.66</v>
      </c>
      <c r="K98" s="9">
        <v>3666.66</v>
      </c>
      <c r="L98" s="9">
        <v>3666.66</v>
      </c>
      <c r="M98" s="9">
        <v>3666.66</v>
      </c>
      <c r="N98" s="9">
        <v>3666.66</v>
      </c>
      <c r="O98" s="9">
        <v>3666.66</v>
      </c>
      <c r="P98" s="9">
        <v>3666.66</v>
      </c>
      <c r="Q98" s="9">
        <v>3666.66</v>
      </c>
      <c r="R98" s="9">
        <v>3666.66</v>
      </c>
      <c r="S98" s="9">
        <v>46831.15</v>
      </c>
    </row>
    <row r="99" spans="1:19" x14ac:dyDescent="0.25">
      <c r="A99" s="1"/>
      <c r="B99" s="1"/>
      <c r="C99" s="1"/>
      <c r="D99" s="1"/>
      <c r="E99" s="1" t="s">
        <v>90</v>
      </c>
      <c r="F99" s="1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</row>
    <row r="100" spans="1:19" ht="15.75" thickBot="1" x14ac:dyDescent="0.3">
      <c r="A100" s="1"/>
      <c r="B100" s="1"/>
      <c r="C100" s="1"/>
      <c r="D100" s="1"/>
      <c r="E100" s="1"/>
      <c r="F100" s="1" t="s">
        <v>91</v>
      </c>
      <c r="G100" s="10">
        <v>225</v>
      </c>
      <c r="H100" s="10">
        <v>975</v>
      </c>
      <c r="I100" s="10">
        <v>900</v>
      </c>
      <c r="J100" s="10">
        <v>840</v>
      </c>
      <c r="K100" s="10">
        <v>900</v>
      </c>
      <c r="L100" s="10">
        <v>975</v>
      </c>
      <c r="M100" s="10">
        <v>1050</v>
      </c>
      <c r="N100" s="10">
        <v>1050</v>
      </c>
      <c r="O100" s="10">
        <v>1050</v>
      </c>
      <c r="P100" s="10">
        <v>1050</v>
      </c>
      <c r="Q100" s="10">
        <v>525</v>
      </c>
      <c r="R100" s="10">
        <v>0</v>
      </c>
      <c r="S100" s="10">
        <v>9540</v>
      </c>
    </row>
    <row r="101" spans="1:19" x14ac:dyDescent="0.25">
      <c r="A101" s="1"/>
      <c r="B101" s="1"/>
      <c r="C101" s="1"/>
      <c r="D101" s="1"/>
      <c r="E101" s="1" t="s">
        <v>92</v>
      </c>
      <c r="F101" s="1"/>
      <c r="G101" s="9">
        <v>225</v>
      </c>
      <c r="H101" s="9">
        <v>975</v>
      </c>
      <c r="I101" s="9">
        <v>900</v>
      </c>
      <c r="J101" s="9">
        <v>840</v>
      </c>
      <c r="K101" s="9">
        <v>900</v>
      </c>
      <c r="L101" s="9">
        <v>975</v>
      </c>
      <c r="M101" s="9">
        <v>1050</v>
      </c>
      <c r="N101" s="9">
        <v>1050</v>
      </c>
      <c r="O101" s="9">
        <v>1050</v>
      </c>
      <c r="P101" s="9">
        <v>1050</v>
      </c>
      <c r="Q101" s="9">
        <v>525</v>
      </c>
      <c r="R101" s="9">
        <v>0</v>
      </c>
      <c r="S101" s="9">
        <v>9540</v>
      </c>
    </row>
    <row r="102" spans="1:19" x14ac:dyDescent="0.25">
      <c r="A102" s="1"/>
      <c r="B102" s="1"/>
      <c r="C102" s="1"/>
      <c r="D102" s="1"/>
      <c r="E102" s="1" t="s">
        <v>93</v>
      </c>
      <c r="F102" s="1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</row>
    <row r="103" spans="1:19" ht="15.75" thickBot="1" x14ac:dyDescent="0.3">
      <c r="A103" s="1"/>
      <c r="B103" s="1"/>
      <c r="C103" s="1"/>
      <c r="D103" s="1"/>
      <c r="E103" s="1"/>
      <c r="F103" s="1" t="s">
        <v>94</v>
      </c>
      <c r="G103" s="10">
        <v>660</v>
      </c>
      <c r="H103" s="10">
        <v>506.25</v>
      </c>
      <c r="I103" s="10">
        <v>761.25</v>
      </c>
      <c r="J103" s="10">
        <v>690</v>
      </c>
      <c r="K103" s="10">
        <v>521.25</v>
      </c>
      <c r="L103" s="10">
        <v>780</v>
      </c>
      <c r="M103" s="10">
        <v>660</v>
      </c>
      <c r="N103" s="10">
        <v>150</v>
      </c>
      <c r="O103" s="10">
        <v>0</v>
      </c>
      <c r="P103" s="10">
        <v>0</v>
      </c>
      <c r="Q103" s="10">
        <v>0</v>
      </c>
      <c r="R103" s="10">
        <v>0</v>
      </c>
      <c r="S103" s="10">
        <v>4728.75</v>
      </c>
    </row>
    <row r="104" spans="1:19" x14ac:dyDescent="0.25">
      <c r="A104" s="1"/>
      <c r="B104" s="1"/>
      <c r="C104" s="1"/>
      <c r="D104" s="1"/>
      <c r="E104" s="1" t="s">
        <v>95</v>
      </c>
      <c r="F104" s="1"/>
      <c r="G104" s="9">
        <v>660</v>
      </c>
      <c r="H104" s="9">
        <v>506.25</v>
      </c>
      <c r="I104" s="9">
        <v>761.25</v>
      </c>
      <c r="J104" s="9">
        <v>690</v>
      </c>
      <c r="K104" s="9">
        <v>521.25</v>
      </c>
      <c r="L104" s="9">
        <v>780</v>
      </c>
      <c r="M104" s="9">
        <v>660</v>
      </c>
      <c r="N104" s="9">
        <v>150</v>
      </c>
      <c r="O104" s="9">
        <v>0</v>
      </c>
      <c r="P104" s="9">
        <v>0</v>
      </c>
      <c r="Q104" s="9">
        <v>0</v>
      </c>
      <c r="R104" s="9">
        <v>0</v>
      </c>
      <c r="S104" s="9">
        <v>4728.75</v>
      </c>
    </row>
    <row r="105" spans="1:19" x14ac:dyDescent="0.25">
      <c r="A105" s="1"/>
      <c r="B105" s="1"/>
      <c r="C105" s="1"/>
      <c r="D105" s="1"/>
      <c r="E105" s="1" t="s">
        <v>96</v>
      </c>
      <c r="F105" s="1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1:19" x14ac:dyDescent="0.25">
      <c r="A106" s="1"/>
      <c r="B106" s="1"/>
      <c r="C106" s="1"/>
      <c r="D106" s="1"/>
      <c r="E106" s="1"/>
      <c r="F106" s="1" t="s">
        <v>97</v>
      </c>
      <c r="G106" s="9">
        <v>304.83</v>
      </c>
      <c r="H106" s="9">
        <v>304.83</v>
      </c>
      <c r="I106" s="9">
        <v>304.83</v>
      </c>
      <c r="J106" s="9">
        <v>304.83</v>
      </c>
      <c r="K106" s="9">
        <v>304.83</v>
      </c>
      <c r="L106" s="9">
        <v>304.83</v>
      </c>
      <c r="M106" s="9">
        <v>304.83</v>
      </c>
      <c r="N106" s="9">
        <v>304.83</v>
      </c>
      <c r="O106" s="9">
        <v>359.28</v>
      </c>
      <c r="P106" s="9">
        <v>374.28</v>
      </c>
      <c r="Q106" s="9">
        <v>374.28</v>
      </c>
      <c r="R106" s="9">
        <v>374.28</v>
      </c>
      <c r="S106" s="9">
        <v>3920.76</v>
      </c>
    </row>
    <row r="107" spans="1:19" ht="15.75" thickBot="1" x14ac:dyDescent="0.3">
      <c r="A107" s="1"/>
      <c r="B107" s="1"/>
      <c r="C107" s="1"/>
      <c r="D107" s="1"/>
      <c r="E107" s="1"/>
      <c r="F107" s="1" t="s">
        <v>98</v>
      </c>
      <c r="G107" s="10">
        <v>3048.08</v>
      </c>
      <c r="H107" s="10">
        <v>3048.08</v>
      </c>
      <c r="I107" s="10">
        <v>3048.08</v>
      </c>
      <c r="J107" s="10">
        <v>3048.08</v>
      </c>
      <c r="K107" s="10">
        <v>3048.08</v>
      </c>
      <c r="L107" s="10">
        <v>3048.08</v>
      </c>
      <c r="M107" s="10">
        <v>3048.08</v>
      </c>
      <c r="N107" s="10">
        <v>3592.8</v>
      </c>
      <c r="O107" s="10">
        <v>3742.8</v>
      </c>
      <c r="P107" s="10">
        <v>3742.8</v>
      </c>
      <c r="Q107" s="10">
        <v>3742.8</v>
      </c>
      <c r="R107" s="10">
        <v>3742.8</v>
      </c>
      <c r="S107" s="10">
        <v>39900.559999999998</v>
      </c>
    </row>
    <row r="108" spans="1:19" x14ac:dyDescent="0.25">
      <c r="A108" s="1"/>
      <c r="B108" s="1"/>
      <c r="C108" s="1"/>
      <c r="D108" s="1"/>
      <c r="E108" s="1" t="s">
        <v>99</v>
      </c>
      <c r="F108" s="1"/>
      <c r="G108" s="9">
        <v>3352.91</v>
      </c>
      <c r="H108" s="9">
        <v>3352.91</v>
      </c>
      <c r="I108" s="9">
        <v>3352.91</v>
      </c>
      <c r="J108" s="9">
        <v>3352.91</v>
      </c>
      <c r="K108" s="9">
        <v>3352.91</v>
      </c>
      <c r="L108" s="9">
        <v>3352.91</v>
      </c>
      <c r="M108" s="9">
        <v>3352.91</v>
      </c>
      <c r="N108" s="9">
        <v>3897.63</v>
      </c>
      <c r="O108" s="9">
        <v>4102.08</v>
      </c>
      <c r="P108" s="9">
        <v>4117.08</v>
      </c>
      <c r="Q108" s="9">
        <v>4117.08</v>
      </c>
      <c r="R108" s="9">
        <v>4117.08</v>
      </c>
      <c r="S108" s="9">
        <v>43821.32</v>
      </c>
    </row>
    <row r="109" spans="1:19" ht="15.75" thickBot="1" x14ac:dyDescent="0.3">
      <c r="A109" s="1"/>
      <c r="B109" s="1"/>
      <c r="C109" s="1"/>
      <c r="D109" s="1"/>
      <c r="E109" s="1" t="s">
        <v>228</v>
      </c>
      <c r="F109" s="1"/>
      <c r="G109" s="10">
        <v>0</v>
      </c>
      <c r="H109" s="10">
        <v>0</v>
      </c>
      <c r="I109" s="10">
        <v>0</v>
      </c>
      <c r="J109" s="10">
        <v>0</v>
      </c>
      <c r="K109" s="10">
        <v>4400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4400</v>
      </c>
    </row>
    <row r="110" spans="1:19" x14ac:dyDescent="0.25">
      <c r="A110" s="1"/>
      <c r="B110" s="1"/>
      <c r="C110" s="1"/>
      <c r="D110" s="1" t="s">
        <v>100</v>
      </c>
      <c r="E110" s="1"/>
      <c r="F110" s="1"/>
      <c r="G110" s="9">
        <v>8177.95</v>
      </c>
      <c r="H110" s="9">
        <v>11733.89</v>
      </c>
      <c r="I110" s="9">
        <v>9335.3700000000008</v>
      </c>
      <c r="J110" s="9">
        <v>9169.67</v>
      </c>
      <c r="K110" s="9">
        <v>13516.04</v>
      </c>
      <c r="L110" s="9">
        <v>9119.07</v>
      </c>
      <c r="M110" s="9">
        <v>9184.31</v>
      </c>
      <c r="N110" s="9">
        <v>9301.7099999999991</v>
      </c>
      <c r="O110" s="9">
        <v>9342.3799999999992</v>
      </c>
      <c r="P110" s="9">
        <v>9433.74</v>
      </c>
      <c r="Q110" s="9">
        <v>8908.74</v>
      </c>
      <c r="R110" s="9">
        <v>8263.74</v>
      </c>
      <c r="S110" s="9">
        <v>115486.61</v>
      </c>
    </row>
    <row r="111" spans="1:19" x14ac:dyDescent="0.25">
      <c r="A111" s="1"/>
      <c r="B111" s="1"/>
      <c r="C111" s="1"/>
      <c r="D111" s="1" t="s">
        <v>101</v>
      </c>
      <c r="E111" s="1"/>
      <c r="F111" s="1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</row>
    <row r="112" spans="1:19" x14ac:dyDescent="0.25">
      <c r="A112" s="1"/>
      <c r="B112" s="1"/>
      <c r="C112" s="1"/>
      <c r="D112" s="1"/>
      <c r="E112" s="1" t="s">
        <v>229</v>
      </c>
      <c r="F112" s="1"/>
      <c r="G112" s="9">
        <v>18.850000000000001</v>
      </c>
      <c r="H112" s="9">
        <v>21.75</v>
      </c>
      <c r="I112" s="9">
        <v>20.3</v>
      </c>
      <c r="J112" s="9">
        <v>20.3</v>
      </c>
      <c r="K112" s="9">
        <v>20.3</v>
      </c>
      <c r="L112" s="9">
        <v>20.3</v>
      </c>
      <c r="M112" s="9">
        <v>20.3</v>
      </c>
      <c r="N112" s="9">
        <v>18.850000000000001</v>
      </c>
      <c r="O112" s="9">
        <v>17.399999999999999</v>
      </c>
      <c r="P112" s="9">
        <v>17.399999999999999</v>
      </c>
      <c r="Q112" s="9">
        <v>17.45</v>
      </c>
      <c r="R112" s="9">
        <v>15.75</v>
      </c>
      <c r="S112" s="9">
        <v>228.95</v>
      </c>
    </row>
    <row r="113" spans="1:19" x14ac:dyDescent="0.25">
      <c r="A113" s="1"/>
      <c r="B113" s="1"/>
      <c r="C113" s="1"/>
      <c r="D113" s="1"/>
      <c r="E113" s="1" t="s">
        <v>102</v>
      </c>
      <c r="F113" s="1"/>
      <c r="G113" s="9">
        <v>585.29999999999995</v>
      </c>
      <c r="H113" s="9">
        <v>857.33</v>
      </c>
      <c r="I113" s="9">
        <v>690.84</v>
      </c>
      <c r="J113" s="9">
        <v>611.76</v>
      </c>
      <c r="K113" s="9">
        <v>806.57</v>
      </c>
      <c r="L113" s="9">
        <v>607.91</v>
      </c>
      <c r="M113" s="9">
        <v>603.89</v>
      </c>
      <c r="N113" s="9">
        <v>612.87</v>
      </c>
      <c r="O113" s="9">
        <v>611.83000000000004</v>
      </c>
      <c r="P113" s="9">
        <v>617.65</v>
      </c>
      <c r="Q113" s="9">
        <v>577.51</v>
      </c>
      <c r="R113" s="9">
        <v>514.38</v>
      </c>
      <c r="S113" s="9">
        <v>7697.84</v>
      </c>
    </row>
    <row r="114" spans="1:19" x14ac:dyDescent="0.25">
      <c r="A114" s="1"/>
      <c r="B114" s="1"/>
      <c r="C114" s="1"/>
      <c r="D114" s="1"/>
      <c r="E114" s="1" t="s">
        <v>103</v>
      </c>
      <c r="F114" s="1"/>
      <c r="G114" s="9">
        <v>765.5</v>
      </c>
      <c r="H114" s="9">
        <v>1011.46</v>
      </c>
      <c r="I114" s="9">
        <v>0</v>
      </c>
      <c r="J114" s="9">
        <v>867.83</v>
      </c>
      <c r="K114" s="9">
        <v>867.83</v>
      </c>
      <c r="L114" s="9">
        <v>867.83</v>
      </c>
      <c r="M114" s="9">
        <v>985.48</v>
      </c>
      <c r="N114" s="9">
        <v>985.48</v>
      </c>
      <c r="O114" s="9">
        <v>985.48</v>
      </c>
      <c r="P114" s="9">
        <v>985.48</v>
      </c>
      <c r="Q114" s="9">
        <v>985.48</v>
      </c>
      <c r="R114" s="9">
        <v>985.44</v>
      </c>
      <c r="S114" s="9">
        <v>10293.290000000001</v>
      </c>
    </row>
    <row r="115" spans="1:19" ht="15.75" thickBot="1" x14ac:dyDescent="0.3">
      <c r="A115" s="1"/>
      <c r="B115" s="1"/>
      <c r="C115" s="1"/>
      <c r="D115" s="1"/>
      <c r="E115" s="1" t="s">
        <v>104</v>
      </c>
      <c r="F115" s="1"/>
      <c r="G115" s="10">
        <v>0</v>
      </c>
      <c r="H115" s="10">
        <v>0</v>
      </c>
      <c r="I115" s="10">
        <v>356.41</v>
      </c>
      <c r="J115" s="10">
        <v>225.51</v>
      </c>
      <c r="K115" s="10">
        <v>142.51</v>
      </c>
      <c r="L115" s="10">
        <v>0</v>
      </c>
      <c r="M115" s="10">
        <v>0</v>
      </c>
      <c r="N115" s="10">
        <v>172.33</v>
      </c>
      <c r="O115" s="10">
        <v>172.33</v>
      </c>
      <c r="P115" s="10">
        <v>172.33</v>
      </c>
      <c r="Q115" s="10">
        <v>172.33</v>
      </c>
      <c r="R115" s="10">
        <v>172.33</v>
      </c>
      <c r="S115" s="10">
        <v>1586.08</v>
      </c>
    </row>
    <row r="116" spans="1:19" x14ac:dyDescent="0.25">
      <c r="A116" s="1"/>
      <c r="B116" s="1"/>
      <c r="C116" s="1"/>
      <c r="D116" s="1" t="s">
        <v>105</v>
      </c>
      <c r="E116" s="1"/>
      <c r="F116" s="1"/>
      <c r="G116" s="9">
        <v>1369.65</v>
      </c>
      <c r="H116" s="9">
        <v>1890.54</v>
      </c>
      <c r="I116" s="9">
        <v>1067.55</v>
      </c>
      <c r="J116" s="9">
        <v>1725.4</v>
      </c>
      <c r="K116" s="9">
        <v>1837.21</v>
      </c>
      <c r="L116" s="9">
        <v>1496.04</v>
      </c>
      <c r="M116" s="9">
        <v>1609.67</v>
      </c>
      <c r="N116" s="9">
        <v>1789.53</v>
      </c>
      <c r="O116" s="9">
        <v>1787.04</v>
      </c>
      <c r="P116" s="9">
        <v>1792.86</v>
      </c>
      <c r="Q116" s="9">
        <v>1752.77</v>
      </c>
      <c r="R116" s="9">
        <v>1687.9</v>
      </c>
      <c r="S116" s="9">
        <v>19806.16</v>
      </c>
    </row>
    <row r="117" spans="1:19" x14ac:dyDescent="0.25">
      <c r="A117" s="1"/>
      <c r="B117" s="1"/>
      <c r="C117" s="1"/>
      <c r="D117" s="1" t="s">
        <v>106</v>
      </c>
      <c r="E117" s="1"/>
      <c r="F117" s="1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</row>
    <row r="118" spans="1:19" x14ac:dyDescent="0.25">
      <c r="A118" s="1"/>
      <c r="B118" s="1"/>
      <c r="C118" s="1"/>
      <c r="D118" s="1"/>
      <c r="E118" s="1" t="s">
        <v>222</v>
      </c>
      <c r="F118" s="1"/>
      <c r="G118" s="9">
        <v>650</v>
      </c>
      <c r="H118" s="9">
        <v>650</v>
      </c>
      <c r="I118" s="9">
        <v>650</v>
      </c>
      <c r="J118" s="9">
        <v>650</v>
      </c>
      <c r="K118" s="9">
        <v>650</v>
      </c>
      <c r="L118" s="9">
        <v>650</v>
      </c>
      <c r="M118" s="9">
        <v>650</v>
      </c>
      <c r="N118" s="9">
        <v>650</v>
      </c>
      <c r="O118" s="9">
        <v>650</v>
      </c>
      <c r="P118" s="9">
        <v>650</v>
      </c>
      <c r="Q118" s="9">
        <v>650</v>
      </c>
      <c r="R118" s="9">
        <v>650</v>
      </c>
      <c r="S118" s="9">
        <v>7800</v>
      </c>
    </row>
    <row r="119" spans="1:19" x14ac:dyDescent="0.25">
      <c r="A119" s="1"/>
      <c r="B119" s="1"/>
      <c r="C119" s="1"/>
      <c r="D119" s="1"/>
      <c r="E119" s="1" t="s">
        <v>242</v>
      </c>
      <c r="F119" s="1"/>
      <c r="G119" s="9">
        <v>0</v>
      </c>
      <c r="H119" s="9">
        <v>0</v>
      </c>
      <c r="I119" s="9">
        <v>0</v>
      </c>
      <c r="J119" s="9">
        <v>0</v>
      </c>
      <c r="K119" s="9">
        <v>20</v>
      </c>
      <c r="L119" s="9">
        <v>0</v>
      </c>
      <c r="M119" s="9">
        <v>0</v>
      </c>
      <c r="N119" s="9">
        <v>0</v>
      </c>
      <c r="O119" s="9">
        <v>0</v>
      </c>
      <c r="P119" s="9">
        <v>95.45</v>
      </c>
      <c r="Q119" s="9">
        <v>0</v>
      </c>
      <c r="R119" s="9">
        <v>0</v>
      </c>
      <c r="S119" s="9">
        <v>115.45</v>
      </c>
    </row>
    <row r="120" spans="1:19" x14ac:dyDescent="0.25">
      <c r="A120" s="1"/>
      <c r="B120" s="1"/>
      <c r="C120" s="1"/>
      <c r="D120" s="1"/>
      <c r="E120" s="1" t="s">
        <v>108</v>
      </c>
      <c r="F120" s="1"/>
      <c r="G120" s="9">
        <v>0</v>
      </c>
      <c r="H120" s="9">
        <v>0</v>
      </c>
      <c r="I120" s="9">
        <v>0</v>
      </c>
      <c r="J120" s="9">
        <v>11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11</v>
      </c>
    </row>
    <row r="121" spans="1:19" x14ac:dyDescent="0.25">
      <c r="A121" s="1"/>
      <c r="B121" s="1"/>
      <c r="C121" s="1"/>
      <c r="D121" s="1"/>
      <c r="E121" s="1" t="s">
        <v>109</v>
      </c>
      <c r="F121" s="1"/>
      <c r="G121" s="9">
        <v>517.26</v>
      </c>
      <c r="H121" s="9">
        <v>728.31</v>
      </c>
      <c r="I121" s="9">
        <v>260.38</v>
      </c>
      <c r="J121" s="9">
        <v>647.45000000000005</v>
      </c>
      <c r="K121" s="9">
        <v>0</v>
      </c>
      <c r="L121" s="9">
        <v>1294.9000000000001</v>
      </c>
      <c r="M121" s="9">
        <v>647.45000000000005</v>
      </c>
      <c r="N121" s="9">
        <v>647.45000000000005</v>
      </c>
      <c r="O121" s="9">
        <v>647.45000000000005</v>
      </c>
      <c r="P121" s="9">
        <v>647.45000000000005</v>
      </c>
      <c r="Q121" s="9">
        <v>647.45000000000005</v>
      </c>
      <c r="R121" s="9">
        <v>647.45000000000005</v>
      </c>
      <c r="S121" s="9">
        <v>7333</v>
      </c>
    </row>
    <row r="122" spans="1:19" x14ac:dyDescent="0.25">
      <c r="A122" s="1"/>
      <c r="B122" s="1"/>
      <c r="C122" s="1"/>
      <c r="D122" s="1"/>
      <c r="E122" s="1" t="s">
        <v>230</v>
      </c>
      <c r="F122" s="1"/>
      <c r="G122" s="9">
        <v>750</v>
      </c>
      <c r="H122" s="9">
        <v>0</v>
      </c>
      <c r="I122" s="9">
        <v>0</v>
      </c>
      <c r="J122" s="9">
        <v>300</v>
      </c>
      <c r="K122" s="9">
        <v>0</v>
      </c>
      <c r="L122" s="9">
        <v>0</v>
      </c>
      <c r="M122" s="9">
        <v>0</v>
      </c>
      <c r="N122" s="9">
        <v>200</v>
      </c>
      <c r="O122" s="9">
        <v>0</v>
      </c>
      <c r="P122" s="9">
        <v>0</v>
      </c>
      <c r="Q122" s="9">
        <v>0</v>
      </c>
      <c r="R122" s="9">
        <v>1400</v>
      </c>
      <c r="S122" s="9">
        <v>2650</v>
      </c>
    </row>
    <row r="123" spans="1:19" x14ac:dyDescent="0.25">
      <c r="A123" s="1"/>
      <c r="B123" s="1"/>
      <c r="C123" s="1"/>
      <c r="D123" s="1"/>
      <c r="E123" s="1" t="s">
        <v>110</v>
      </c>
      <c r="F123" s="1"/>
      <c r="G123" s="9">
        <v>0</v>
      </c>
      <c r="H123" s="9">
        <v>0</v>
      </c>
      <c r="I123" s="9">
        <v>0</v>
      </c>
      <c r="J123" s="9">
        <v>19.23</v>
      </c>
      <c r="K123" s="9">
        <v>0</v>
      </c>
      <c r="L123" s="9">
        <v>0</v>
      </c>
      <c r="M123" s="9">
        <v>593.30999999999995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612.54</v>
      </c>
    </row>
    <row r="124" spans="1:19" x14ac:dyDescent="0.25">
      <c r="A124" s="1"/>
      <c r="B124" s="1"/>
      <c r="C124" s="1"/>
      <c r="D124" s="1"/>
      <c r="E124" s="1" t="s">
        <v>111</v>
      </c>
      <c r="F124" s="1"/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80.319999999999993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80.319999999999993</v>
      </c>
    </row>
    <row r="125" spans="1:19" x14ac:dyDescent="0.25">
      <c r="A125" s="1"/>
      <c r="B125" s="1"/>
      <c r="C125" s="1"/>
      <c r="D125" s="1"/>
      <c r="E125" s="1" t="s">
        <v>112</v>
      </c>
      <c r="F125" s="1"/>
      <c r="G125" s="9">
        <v>13.6</v>
      </c>
      <c r="H125" s="9">
        <v>68.62</v>
      </c>
      <c r="I125" s="9">
        <v>21.52</v>
      </c>
      <c r="J125" s="9">
        <v>26.65</v>
      </c>
      <c r="K125" s="9">
        <v>14.19</v>
      </c>
      <c r="L125" s="9">
        <v>27.61</v>
      </c>
      <c r="M125" s="9">
        <v>-0.59</v>
      </c>
      <c r="N125" s="9">
        <v>13.6</v>
      </c>
      <c r="O125" s="9">
        <v>13.6</v>
      </c>
      <c r="P125" s="9">
        <v>24.28</v>
      </c>
      <c r="Q125" s="9">
        <v>31.79</v>
      </c>
      <c r="R125" s="9">
        <v>39.65</v>
      </c>
      <c r="S125" s="9">
        <v>294.52</v>
      </c>
    </row>
    <row r="126" spans="1:19" x14ac:dyDescent="0.25">
      <c r="A126" s="1"/>
      <c r="B126" s="1"/>
      <c r="C126" s="1"/>
      <c r="D126" s="1"/>
      <c r="E126" s="1" t="s">
        <v>113</v>
      </c>
      <c r="F126" s="1"/>
      <c r="G126" s="9">
        <v>0</v>
      </c>
      <c r="H126" s="9">
        <v>99.85</v>
      </c>
      <c r="I126" s="9">
        <v>0</v>
      </c>
      <c r="J126" s="9">
        <v>0</v>
      </c>
      <c r="K126" s="9">
        <v>8.2899999999999991</v>
      </c>
      <c r="L126" s="9">
        <v>49</v>
      </c>
      <c r="M126" s="9">
        <v>19.600000000000001</v>
      </c>
      <c r="N126" s="9">
        <v>49</v>
      </c>
      <c r="O126" s="9">
        <v>49</v>
      </c>
      <c r="P126" s="9">
        <v>47</v>
      </c>
      <c r="Q126" s="9">
        <v>47</v>
      </c>
      <c r="R126" s="9">
        <v>12.56</v>
      </c>
      <c r="S126" s="9">
        <v>381.3</v>
      </c>
    </row>
    <row r="127" spans="1:19" x14ac:dyDescent="0.25">
      <c r="A127" s="1"/>
      <c r="B127" s="1"/>
      <c r="C127" s="1"/>
      <c r="D127" s="1"/>
      <c r="E127" s="1" t="s">
        <v>114</v>
      </c>
      <c r="F127" s="1"/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133.30000000000001</v>
      </c>
      <c r="R127" s="9">
        <v>54.05</v>
      </c>
      <c r="S127" s="9">
        <v>187.35</v>
      </c>
    </row>
    <row r="128" spans="1:19" x14ac:dyDescent="0.25">
      <c r="A128" s="1"/>
      <c r="B128" s="1"/>
      <c r="C128" s="1"/>
      <c r="D128" s="1"/>
      <c r="E128" s="1" t="s">
        <v>115</v>
      </c>
      <c r="F128" s="1"/>
      <c r="G128" s="9">
        <v>50</v>
      </c>
      <c r="H128" s="9">
        <v>920.6</v>
      </c>
      <c r="I128" s="9">
        <v>239.16</v>
      </c>
      <c r="J128" s="9">
        <v>50</v>
      </c>
      <c r="K128" s="9">
        <v>50</v>
      </c>
      <c r="L128" s="9">
        <v>149.9</v>
      </c>
      <c r="M128" s="9">
        <v>100</v>
      </c>
      <c r="N128" s="9">
        <v>50</v>
      </c>
      <c r="O128" s="9">
        <v>125.45</v>
      </c>
      <c r="P128" s="9">
        <v>50</v>
      </c>
      <c r="Q128" s="9">
        <v>50</v>
      </c>
      <c r="R128" s="9">
        <v>50</v>
      </c>
      <c r="S128" s="9">
        <v>1885.11</v>
      </c>
    </row>
    <row r="129" spans="1:19" ht="15.75" thickBot="1" x14ac:dyDescent="0.3">
      <c r="A129" s="1"/>
      <c r="B129" s="1"/>
      <c r="C129" s="1"/>
      <c r="D129" s="1"/>
      <c r="E129" s="1" t="s">
        <v>116</v>
      </c>
      <c r="F129" s="1"/>
      <c r="G129" s="10">
        <v>37.479999999999997</v>
      </c>
      <c r="H129" s="10">
        <v>23.05</v>
      </c>
      <c r="I129" s="10">
        <v>177.69</v>
      </c>
      <c r="J129" s="10">
        <v>128.35</v>
      </c>
      <c r="K129" s="10">
        <v>215.08</v>
      </c>
      <c r="L129" s="10">
        <v>73.510000000000005</v>
      </c>
      <c r="M129" s="10">
        <v>119.99</v>
      </c>
      <c r="N129" s="10">
        <v>0</v>
      </c>
      <c r="O129" s="10">
        <v>60.91</v>
      </c>
      <c r="P129" s="10">
        <v>10.9</v>
      </c>
      <c r="Q129" s="10">
        <v>547.51</v>
      </c>
      <c r="R129" s="10">
        <v>196.32</v>
      </c>
      <c r="S129" s="10">
        <v>1590.79</v>
      </c>
    </row>
    <row r="130" spans="1:19" x14ac:dyDescent="0.25">
      <c r="A130" s="1"/>
      <c r="B130" s="1"/>
      <c r="C130" s="1"/>
      <c r="D130" s="1" t="s">
        <v>117</v>
      </c>
      <c r="E130" s="1"/>
      <c r="F130" s="1"/>
      <c r="G130" s="9">
        <v>2018.34</v>
      </c>
      <c r="H130" s="9">
        <v>2490.4299999999998</v>
      </c>
      <c r="I130" s="9">
        <v>1348.75</v>
      </c>
      <c r="J130" s="9">
        <v>1832.68</v>
      </c>
      <c r="K130" s="9">
        <v>957.56</v>
      </c>
      <c r="L130" s="9">
        <v>2244.92</v>
      </c>
      <c r="M130" s="9">
        <v>2210.08</v>
      </c>
      <c r="N130" s="9">
        <v>1610.05</v>
      </c>
      <c r="O130" s="9">
        <v>1546.41</v>
      </c>
      <c r="P130" s="9">
        <v>1525.08</v>
      </c>
      <c r="Q130" s="9">
        <v>2107.0500000000002</v>
      </c>
      <c r="R130" s="9">
        <v>3050.03</v>
      </c>
      <c r="S130" s="9">
        <v>22941.38</v>
      </c>
    </row>
    <row r="131" spans="1:19" x14ac:dyDescent="0.25">
      <c r="A131" s="1"/>
      <c r="B131" s="1"/>
      <c r="C131" s="1"/>
      <c r="D131" s="1" t="s">
        <v>118</v>
      </c>
      <c r="E131" s="1"/>
      <c r="F131" s="1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</row>
    <row r="132" spans="1:19" x14ac:dyDescent="0.25">
      <c r="A132" s="1"/>
      <c r="B132" s="1"/>
      <c r="C132" s="1"/>
      <c r="D132" s="1"/>
      <c r="E132" s="1" t="s">
        <v>119</v>
      </c>
      <c r="F132" s="1"/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1490</v>
      </c>
      <c r="P132" s="9">
        <v>1298</v>
      </c>
      <c r="Q132" s="9">
        <v>60</v>
      </c>
      <c r="R132" s="9">
        <v>60</v>
      </c>
      <c r="S132" s="9">
        <v>2908</v>
      </c>
    </row>
    <row r="133" spans="1:19" x14ac:dyDescent="0.25">
      <c r="A133" s="1"/>
      <c r="B133" s="1"/>
      <c r="C133" s="1"/>
      <c r="D133" s="1"/>
      <c r="E133" s="1" t="s">
        <v>120</v>
      </c>
      <c r="F133" s="1"/>
      <c r="G133" s="9">
        <v>0</v>
      </c>
      <c r="H133" s="9">
        <v>0</v>
      </c>
      <c r="I133" s="9">
        <v>0</v>
      </c>
      <c r="J133" s="9">
        <v>1575</v>
      </c>
      <c r="K133" s="9">
        <v>157.69999999999999</v>
      </c>
      <c r="L133" s="9">
        <v>0</v>
      </c>
      <c r="M133" s="9">
        <v>4380</v>
      </c>
      <c r="N133" s="9">
        <v>730</v>
      </c>
      <c r="O133" s="9">
        <v>1505</v>
      </c>
      <c r="P133" s="9">
        <v>1460</v>
      </c>
      <c r="Q133" s="9">
        <v>200</v>
      </c>
      <c r="R133" s="9">
        <v>815</v>
      </c>
      <c r="S133" s="9">
        <v>10822.7</v>
      </c>
    </row>
    <row r="134" spans="1:19" x14ac:dyDescent="0.25">
      <c r="A134" s="1"/>
      <c r="B134" s="1"/>
      <c r="C134" s="1"/>
      <c r="D134" s="1"/>
      <c r="E134" s="1" t="s">
        <v>121</v>
      </c>
      <c r="F134" s="1"/>
      <c r="G134" s="9">
        <v>149</v>
      </c>
      <c r="H134" s="9">
        <v>0</v>
      </c>
      <c r="I134" s="9">
        <v>465</v>
      </c>
      <c r="J134" s="9">
        <v>524.29999999999995</v>
      </c>
      <c r="K134" s="9">
        <v>3350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8421.98</v>
      </c>
      <c r="R134" s="9">
        <v>0</v>
      </c>
      <c r="S134" s="9">
        <v>12910.28</v>
      </c>
    </row>
    <row r="135" spans="1:19" x14ac:dyDescent="0.25">
      <c r="A135" s="1"/>
      <c r="B135" s="1"/>
      <c r="C135" s="1"/>
      <c r="D135" s="1"/>
      <c r="E135" s="1" t="s">
        <v>122</v>
      </c>
      <c r="F135" s="1"/>
      <c r="G135" s="9">
        <v>190.81</v>
      </c>
      <c r="H135" s="9">
        <v>613.07000000000005</v>
      </c>
      <c r="I135" s="9">
        <v>224.94</v>
      </c>
      <c r="J135" s="9">
        <v>124.68</v>
      </c>
      <c r="K135" s="9">
        <v>299.73</v>
      </c>
      <c r="L135" s="9">
        <v>25.69</v>
      </c>
      <c r="M135" s="9">
        <v>449.4</v>
      </c>
      <c r="N135" s="9">
        <v>111.74</v>
      </c>
      <c r="O135" s="9">
        <v>196.37</v>
      </c>
      <c r="P135" s="9">
        <v>114.87</v>
      </c>
      <c r="Q135" s="9">
        <v>20.81</v>
      </c>
      <c r="R135" s="9">
        <v>43.08</v>
      </c>
      <c r="S135" s="9">
        <v>2415.19</v>
      </c>
    </row>
    <row r="136" spans="1:19" ht="15.75" thickBot="1" x14ac:dyDescent="0.3">
      <c r="A136" s="1"/>
      <c r="B136" s="1"/>
      <c r="C136" s="1"/>
      <c r="D136" s="1"/>
      <c r="E136" s="1" t="s">
        <v>123</v>
      </c>
      <c r="F136" s="1"/>
      <c r="G136" s="10">
        <v>1888.98</v>
      </c>
      <c r="H136" s="10">
        <v>997.95</v>
      </c>
      <c r="I136" s="10">
        <v>1206.98</v>
      </c>
      <c r="J136" s="10">
        <v>2166.5</v>
      </c>
      <c r="K136" s="10">
        <v>759.7</v>
      </c>
      <c r="L136" s="10">
        <v>683.14</v>
      </c>
      <c r="M136" s="10">
        <v>-2968.72</v>
      </c>
      <c r="N136" s="10">
        <v>691.44</v>
      </c>
      <c r="O136" s="10">
        <v>1720.48</v>
      </c>
      <c r="P136" s="10">
        <v>248.89</v>
      </c>
      <c r="Q136" s="10">
        <v>901.04</v>
      </c>
      <c r="R136" s="10">
        <v>674.08</v>
      </c>
      <c r="S136" s="10">
        <v>8970.4599999999991</v>
      </c>
    </row>
    <row r="137" spans="1:19" x14ac:dyDescent="0.25">
      <c r="A137" s="1"/>
      <c r="B137" s="1"/>
      <c r="C137" s="1"/>
      <c r="D137" s="1" t="s">
        <v>124</v>
      </c>
      <c r="E137" s="1"/>
      <c r="F137" s="1"/>
      <c r="G137" s="9">
        <v>2228.79</v>
      </c>
      <c r="H137" s="9">
        <v>1611.02</v>
      </c>
      <c r="I137" s="9">
        <v>1896.92</v>
      </c>
      <c r="J137" s="9">
        <v>4390.4799999999996</v>
      </c>
      <c r="K137" s="9">
        <v>4567.13</v>
      </c>
      <c r="L137" s="9">
        <v>708.83</v>
      </c>
      <c r="M137" s="9">
        <v>1860.68</v>
      </c>
      <c r="N137" s="9">
        <v>1533.18</v>
      </c>
      <c r="O137" s="9">
        <v>4911.8500000000004</v>
      </c>
      <c r="P137" s="9">
        <v>3121.76</v>
      </c>
      <c r="Q137" s="9">
        <v>9603.83</v>
      </c>
      <c r="R137" s="9">
        <v>1592.16</v>
      </c>
      <c r="S137" s="9">
        <v>38026.629999999997</v>
      </c>
    </row>
    <row r="138" spans="1:19" x14ac:dyDescent="0.25">
      <c r="A138" s="1"/>
      <c r="B138" s="1"/>
      <c r="C138" s="1"/>
      <c r="D138" s="1" t="s">
        <v>125</v>
      </c>
      <c r="E138" s="1"/>
      <c r="F138" s="1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</row>
    <row r="139" spans="1:19" x14ac:dyDescent="0.25">
      <c r="A139" s="1"/>
      <c r="B139" s="1"/>
      <c r="C139" s="1"/>
      <c r="D139" s="1"/>
      <c r="E139" s="1" t="s">
        <v>126</v>
      </c>
      <c r="F139" s="1"/>
      <c r="G139" s="9">
        <v>1095</v>
      </c>
      <c r="H139" s="9">
        <v>1095</v>
      </c>
      <c r="I139" s="9">
        <v>1095</v>
      </c>
      <c r="J139" s="9">
        <v>1095</v>
      </c>
      <c r="K139" s="9">
        <v>1095</v>
      </c>
      <c r="L139" s="9">
        <v>1189</v>
      </c>
      <c r="M139" s="9">
        <v>1189</v>
      </c>
      <c r="N139" s="9">
        <v>1189</v>
      </c>
      <c r="O139" s="9">
        <v>1189</v>
      </c>
      <c r="P139" s="9">
        <v>1189</v>
      </c>
      <c r="Q139" s="9">
        <v>1189</v>
      </c>
      <c r="R139" s="9">
        <v>1189</v>
      </c>
      <c r="S139" s="9">
        <v>13798</v>
      </c>
    </row>
    <row r="140" spans="1:19" x14ac:dyDescent="0.25">
      <c r="A140" s="1"/>
      <c r="B140" s="1"/>
      <c r="C140" s="1"/>
      <c r="D140" s="1"/>
      <c r="E140" s="1" t="s">
        <v>127</v>
      </c>
      <c r="F140" s="1"/>
      <c r="G140" s="9">
        <v>696</v>
      </c>
      <c r="H140" s="9">
        <v>696</v>
      </c>
      <c r="I140" s="9">
        <v>1009</v>
      </c>
      <c r="J140" s="9">
        <v>1009</v>
      </c>
      <c r="K140" s="9">
        <v>1009</v>
      </c>
      <c r="L140" s="9">
        <v>927</v>
      </c>
      <c r="M140" s="9">
        <v>927</v>
      </c>
      <c r="N140" s="9">
        <v>927</v>
      </c>
      <c r="O140" s="9">
        <v>927</v>
      </c>
      <c r="P140" s="9">
        <v>927</v>
      </c>
      <c r="Q140" s="9">
        <v>927</v>
      </c>
      <c r="R140" s="9">
        <v>773</v>
      </c>
      <c r="S140" s="9">
        <v>10754</v>
      </c>
    </row>
    <row r="141" spans="1:19" x14ac:dyDescent="0.25">
      <c r="A141" s="1"/>
      <c r="B141" s="1"/>
      <c r="C141" s="1"/>
      <c r="D141" s="1"/>
      <c r="E141" s="1" t="s">
        <v>128</v>
      </c>
      <c r="F141" s="1"/>
      <c r="G141" s="9">
        <v>82.62</v>
      </c>
      <c r="H141" s="9">
        <v>82.62</v>
      </c>
      <c r="I141" s="9">
        <v>82.62</v>
      </c>
      <c r="J141" s="9">
        <v>82.62</v>
      </c>
      <c r="K141" s="9">
        <v>82.62</v>
      </c>
      <c r="L141" s="9">
        <v>82.62</v>
      </c>
      <c r="M141" s="9">
        <v>-495.72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0</v>
      </c>
    </row>
    <row r="142" spans="1:19" x14ac:dyDescent="0.25">
      <c r="A142" s="1"/>
      <c r="B142" s="1"/>
      <c r="C142" s="1"/>
      <c r="D142" s="1"/>
      <c r="E142" s="1" t="s">
        <v>279</v>
      </c>
      <c r="F142" s="1"/>
      <c r="G142" s="9">
        <v>279.37</v>
      </c>
      <c r="H142" s="9">
        <v>279.37</v>
      </c>
      <c r="I142" s="9">
        <v>279.5</v>
      </c>
      <c r="J142" s="9">
        <v>279.06</v>
      </c>
      <c r="K142" s="9">
        <v>279.19</v>
      </c>
      <c r="L142" s="9">
        <v>279.19</v>
      </c>
      <c r="M142" s="9">
        <v>943.2</v>
      </c>
      <c r="N142" s="9">
        <v>362.48</v>
      </c>
      <c r="O142" s="9">
        <v>362.48</v>
      </c>
      <c r="P142" s="9">
        <v>362.34</v>
      </c>
      <c r="Q142" s="9">
        <v>434.33</v>
      </c>
      <c r="R142" s="9">
        <v>612.51</v>
      </c>
      <c r="S142" s="9">
        <v>4753.0200000000004</v>
      </c>
    </row>
    <row r="143" spans="1:19" x14ac:dyDescent="0.25">
      <c r="A143" s="1"/>
      <c r="B143" s="1"/>
      <c r="C143" s="1"/>
      <c r="D143" s="1"/>
      <c r="E143" s="1" t="s">
        <v>130</v>
      </c>
      <c r="F143" s="1"/>
      <c r="G143" s="9">
        <v>725.66</v>
      </c>
      <c r="H143" s="9">
        <v>357.23</v>
      </c>
      <c r="I143" s="9">
        <v>356.09</v>
      </c>
      <c r="J143" s="9">
        <v>357.42</v>
      </c>
      <c r="K143" s="9">
        <v>422.59</v>
      </c>
      <c r="L143" s="9">
        <v>420.98</v>
      </c>
      <c r="M143" s="9">
        <v>419.88</v>
      </c>
      <c r="N143" s="9">
        <v>417.77</v>
      </c>
      <c r="O143" s="9">
        <v>421.4</v>
      </c>
      <c r="P143" s="9">
        <v>423.27</v>
      </c>
      <c r="Q143" s="9">
        <v>426.96</v>
      </c>
      <c r="R143" s="9">
        <v>428.66</v>
      </c>
      <c r="S143" s="9">
        <v>5177.91</v>
      </c>
    </row>
    <row r="144" spans="1:19" ht="15.75" thickBot="1" x14ac:dyDescent="0.3">
      <c r="A144" s="1"/>
      <c r="B144" s="1"/>
      <c r="C144" s="1"/>
      <c r="D144" s="1"/>
      <c r="E144" s="1" t="s">
        <v>131</v>
      </c>
      <c r="F144" s="1"/>
      <c r="G144" s="10">
        <v>447.45</v>
      </c>
      <c r="H144" s="10">
        <v>657.91</v>
      </c>
      <c r="I144" s="10">
        <v>609.44000000000005</v>
      </c>
      <c r="J144" s="10">
        <v>454.86</v>
      </c>
      <c r="K144" s="10">
        <v>446.31</v>
      </c>
      <c r="L144" s="10">
        <v>425.44</v>
      </c>
      <c r="M144" s="10">
        <v>443.06</v>
      </c>
      <c r="N144" s="10">
        <v>281.63</v>
      </c>
      <c r="O144" s="10">
        <v>371.16</v>
      </c>
      <c r="P144" s="10">
        <v>446.42</v>
      </c>
      <c r="Q144" s="10">
        <v>393.63</v>
      </c>
      <c r="R144" s="10">
        <v>398.46</v>
      </c>
      <c r="S144" s="10">
        <v>5375.77</v>
      </c>
    </row>
    <row r="145" spans="1:19" x14ac:dyDescent="0.25">
      <c r="A145" s="1"/>
      <c r="B145" s="1"/>
      <c r="C145" s="1"/>
      <c r="D145" s="1" t="s">
        <v>132</v>
      </c>
      <c r="E145" s="1"/>
      <c r="F145" s="1"/>
      <c r="G145" s="9">
        <v>3326.1</v>
      </c>
      <c r="H145" s="9">
        <v>3168.13</v>
      </c>
      <c r="I145" s="9">
        <v>3431.65</v>
      </c>
      <c r="J145" s="9">
        <v>3277.96</v>
      </c>
      <c r="K145" s="9">
        <v>3334.71</v>
      </c>
      <c r="L145" s="9">
        <v>3324.23</v>
      </c>
      <c r="M145" s="9">
        <v>3426.42</v>
      </c>
      <c r="N145" s="9">
        <v>3177.88</v>
      </c>
      <c r="O145" s="9">
        <v>3271.04</v>
      </c>
      <c r="P145" s="9">
        <v>3348.03</v>
      </c>
      <c r="Q145" s="9">
        <v>3370.92</v>
      </c>
      <c r="R145" s="9">
        <v>3401.63</v>
      </c>
      <c r="S145" s="9">
        <v>39858.699999999997</v>
      </c>
    </row>
    <row r="146" spans="1:19" x14ac:dyDescent="0.25">
      <c r="A146" s="1"/>
      <c r="B146" s="1"/>
      <c r="C146" s="1"/>
      <c r="D146" s="1" t="s">
        <v>133</v>
      </c>
      <c r="E146" s="1"/>
      <c r="F146" s="1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</row>
    <row r="147" spans="1:19" x14ac:dyDescent="0.25">
      <c r="A147" s="1"/>
      <c r="B147" s="1"/>
      <c r="C147" s="1"/>
      <c r="D147" s="1"/>
      <c r="E147" s="1" t="s">
        <v>134</v>
      </c>
      <c r="F147" s="1"/>
      <c r="G147" s="9">
        <v>0</v>
      </c>
      <c r="H147" s="9">
        <v>803.4</v>
      </c>
      <c r="I147" s="9">
        <v>803.4</v>
      </c>
      <c r="J147" s="9">
        <v>0</v>
      </c>
      <c r="K147" s="9">
        <v>803.4</v>
      </c>
      <c r="L147" s="9">
        <v>803.4</v>
      </c>
      <c r="M147" s="9">
        <v>803.4</v>
      </c>
      <c r="N147" s="9">
        <v>803.4</v>
      </c>
      <c r="O147" s="9">
        <v>803.4</v>
      </c>
      <c r="P147" s="9">
        <v>803.4</v>
      </c>
      <c r="Q147" s="9">
        <v>803.4</v>
      </c>
      <c r="R147" s="9">
        <v>803.4</v>
      </c>
      <c r="S147" s="9">
        <v>8034</v>
      </c>
    </row>
    <row r="148" spans="1:19" ht="15.75" thickBot="1" x14ac:dyDescent="0.3">
      <c r="A148" s="1"/>
      <c r="B148" s="1"/>
      <c r="C148" s="1"/>
      <c r="D148" s="1"/>
      <c r="E148" s="1" t="s">
        <v>135</v>
      </c>
      <c r="F148" s="1"/>
      <c r="G148" s="10">
        <v>0</v>
      </c>
      <c r="H148" s="10">
        <v>1854</v>
      </c>
      <c r="I148" s="10">
        <v>1854</v>
      </c>
      <c r="J148" s="10">
        <v>1854</v>
      </c>
      <c r="K148" s="10">
        <v>1854</v>
      </c>
      <c r="L148" s="10">
        <v>1854</v>
      </c>
      <c r="M148" s="10">
        <v>1854</v>
      </c>
      <c r="N148" s="10">
        <v>1854</v>
      </c>
      <c r="O148" s="10">
        <v>1854</v>
      </c>
      <c r="P148" s="10">
        <v>1854</v>
      </c>
      <c r="Q148" s="10">
        <v>1854</v>
      </c>
      <c r="R148" s="10">
        <v>0</v>
      </c>
      <c r="S148" s="10">
        <v>18540</v>
      </c>
    </row>
    <row r="149" spans="1:19" x14ac:dyDescent="0.25">
      <c r="A149" s="1"/>
      <c r="B149" s="1"/>
      <c r="C149" s="1"/>
      <c r="D149" s="1" t="s">
        <v>136</v>
      </c>
      <c r="E149" s="1"/>
      <c r="F149" s="1"/>
      <c r="G149" s="9">
        <v>0</v>
      </c>
      <c r="H149" s="9">
        <v>2657.4</v>
      </c>
      <c r="I149" s="9">
        <v>2657.4</v>
      </c>
      <c r="J149" s="9">
        <v>1854</v>
      </c>
      <c r="K149" s="9">
        <v>2657.4</v>
      </c>
      <c r="L149" s="9">
        <v>2657.4</v>
      </c>
      <c r="M149" s="9">
        <v>2657.4</v>
      </c>
      <c r="N149" s="9">
        <v>2657.4</v>
      </c>
      <c r="O149" s="9">
        <v>2657.4</v>
      </c>
      <c r="P149" s="9">
        <v>2657.4</v>
      </c>
      <c r="Q149" s="9">
        <v>2657.4</v>
      </c>
      <c r="R149" s="9">
        <v>803.4</v>
      </c>
      <c r="S149" s="9">
        <v>26574</v>
      </c>
    </row>
    <row r="150" spans="1:19" x14ac:dyDescent="0.25">
      <c r="A150" s="1"/>
      <c r="B150" s="1"/>
      <c r="C150" s="1"/>
      <c r="D150" s="1" t="s">
        <v>137</v>
      </c>
      <c r="E150" s="1"/>
      <c r="F150" s="1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</row>
    <row r="151" spans="1:19" ht="15.75" thickBot="1" x14ac:dyDescent="0.3">
      <c r="A151" s="1"/>
      <c r="B151" s="1"/>
      <c r="C151" s="1"/>
      <c r="D151" s="1"/>
      <c r="E151" s="1" t="s">
        <v>138</v>
      </c>
      <c r="F151" s="1"/>
      <c r="G151" s="10">
        <v>0</v>
      </c>
      <c r="H151" s="10">
        <v>0</v>
      </c>
      <c r="I151" s="10">
        <v>1686.32</v>
      </c>
      <c r="J151" s="10">
        <v>338.52</v>
      </c>
      <c r="K151" s="10">
        <v>824.59</v>
      </c>
      <c r="L151" s="10">
        <v>1344.5</v>
      </c>
      <c r="M151" s="10">
        <v>0</v>
      </c>
      <c r="N151" s="10">
        <v>485.01</v>
      </c>
      <c r="O151" s="10">
        <v>-795.95</v>
      </c>
      <c r="P151" s="10">
        <v>494.91</v>
      </c>
      <c r="Q151" s="10">
        <v>494.91</v>
      </c>
      <c r="R151" s="10">
        <v>494.91</v>
      </c>
      <c r="S151" s="10">
        <v>5367.72</v>
      </c>
    </row>
    <row r="152" spans="1:19" x14ac:dyDescent="0.25">
      <c r="A152" s="1"/>
      <c r="B152" s="1"/>
      <c r="C152" s="1"/>
      <c r="D152" s="1" t="s">
        <v>139</v>
      </c>
      <c r="E152" s="1"/>
      <c r="F152" s="1"/>
      <c r="G152" s="9">
        <v>0</v>
      </c>
      <c r="H152" s="9">
        <v>0</v>
      </c>
      <c r="I152" s="9">
        <v>1686.32</v>
      </c>
      <c r="J152" s="9">
        <v>338.52</v>
      </c>
      <c r="K152" s="9">
        <v>824.59</v>
      </c>
      <c r="L152" s="9">
        <v>1344.5</v>
      </c>
      <c r="M152" s="9">
        <v>0</v>
      </c>
      <c r="N152" s="9">
        <v>485.01</v>
      </c>
      <c r="O152" s="9">
        <v>-795.95</v>
      </c>
      <c r="P152" s="9">
        <v>494.91</v>
      </c>
      <c r="Q152" s="9">
        <v>494.91</v>
      </c>
      <c r="R152" s="9">
        <v>494.91</v>
      </c>
      <c r="S152" s="9">
        <v>5367.72</v>
      </c>
    </row>
    <row r="153" spans="1:19" x14ac:dyDescent="0.25">
      <c r="A153" s="1"/>
      <c r="B153" s="1"/>
      <c r="C153" s="1"/>
      <c r="D153" s="1" t="s">
        <v>140</v>
      </c>
      <c r="E153" s="1"/>
      <c r="F153" s="1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</row>
    <row r="154" spans="1:19" ht="15.75" thickBot="1" x14ac:dyDescent="0.3">
      <c r="A154" s="1"/>
      <c r="B154" s="1"/>
      <c r="C154" s="1"/>
      <c r="D154" s="1"/>
      <c r="E154" s="1" t="s">
        <v>141</v>
      </c>
      <c r="F154" s="1"/>
      <c r="G154" s="9">
        <v>3404.9</v>
      </c>
      <c r="H154" s="9">
        <v>3507.32</v>
      </c>
      <c r="I154" s="9">
        <v>3507.32</v>
      </c>
      <c r="J154" s="9">
        <v>3354.23</v>
      </c>
      <c r="K154" s="9">
        <v>3468.69</v>
      </c>
      <c r="L154" s="9">
        <v>3344.39</v>
      </c>
      <c r="M154" s="9">
        <v>3442.04</v>
      </c>
      <c r="N154" s="9">
        <v>3430.75</v>
      </c>
      <c r="O154" s="9">
        <v>3196.43</v>
      </c>
      <c r="P154" s="9">
        <v>3403.15</v>
      </c>
      <c r="Q154" s="9">
        <v>3281.53</v>
      </c>
      <c r="R154" s="9">
        <v>3377.61</v>
      </c>
      <c r="S154" s="9">
        <v>40718.36</v>
      </c>
    </row>
    <row r="155" spans="1:19" ht="15.75" thickBot="1" x14ac:dyDescent="0.3">
      <c r="A155" s="1"/>
      <c r="B155" s="1"/>
      <c r="C155" s="1"/>
      <c r="D155" s="1" t="s">
        <v>142</v>
      </c>
      <c r="E155" s="1"/>
      <c r="F155" s="1"/>
      <c r="G155" s="12">
        <v>3404.9</v>
      </c>
      <c r="H155" s="12">
        <v>3507.32</v>
      </c>
      <c r="I155" s="12">
        <v>3507.32</v>
      </c>
      <c r="J155" s="12">
        <v>3354.23</v>
      </c>
      <c r="K155" s="12">
        <v>3468.69</v>
      </c>
      <c r="L155" s="12">
        <v>3344.39</v>
      </c>
      <c r="M155" s="12">
        <v>3442.04</v>
      </c>
      <c r="N155" s="12">
        <v>3430.75</v>
      </c>
      <c r="O155" s="12">
        <v>3196.43</v>
      </c>
      <c r="P155" s="12">
        <v>3403.15</v>
      </c>
      <c r="Q155" s="12">
        <v>3281.53</v>
      </c>
      <c r="R155" s="12">
        <v>3377.61</v>
      </c>
      <c r="S155" s="12">
        <v>40718.36</v>
      </c>
    </row>
    <row r="156" spans="1:19" ht="15.75" thickBot="1" x14ac:dyDescent="0.3">
      <c r="A156" s="1"/>
      <c r="B156" s="1"/>
      <c r="C156" s="1" t="s">
        <v>143</v>
      </c>
      <c r="D156" s="1"/>
      <c r="E156" s="1"/>
      <c r="F156" s="1"/>
      <c r="G156" s="11">
        <v>38028.11</v>
      </c>
      <c r="H156" s="11">
        <v>39644.720000000001</v>
      </c>
      <c r="I156" s="11">
        <v>42008.15</v>
      </c>
      <c r="J156" s="11">
        <v>43944.22</v>
      </c>
      <c r="K156" s="11">
        <v>47593.02</v>
      </c>
      <c r="L156" s="11">
        <v>40459.96</v>
      </c>
      <c r="M156" s="11">
        <v>43181.34</v>
      </c>
      <c r="N156" s="11">
        <v>40056.29</v>
      </c>
      <c r="O156" s="11">
        <v>40384.480000000003</v>
      </c>
      <c r="P156" s="11">
        <v>41403.120000000003</v>
      </c>
      <c r="Q156" s="11">
        <v>46729.74</v>
      </c>
      <c r="R156" s="11">
        <v>42674.96</v>
      </c>
      <c r="S156" s="11">
        <v>506108.11</v>
      </c>
    </row>
    <row r="157" spans="1:19" x14ac:dyDescent="0.25">
      <c r="A157" s="1"/>
      <c r="B157" s="1" t="s">
        <v>144</v>
      </c>
      <c r="C157" s="1"/>
      <c r="D157" s="1"/>
      <c r="E157" s="1"/>
      <c r="F157" s="1"/>
      <c r="G157" s="9">
        <v>-3895.14</v>
      </c>
      <c r="H157" s="9">
        <v>-4580.91</v>
      </c>
      <c r="I157" s="9">
        <v>-2633.33</v>
      </c>
      <c r="J157" s="9">
        <v>8379.0499999999993</v>
      </c>
      <c r="K157" s="9">
        <v>7940.92</v>
      </c>
      <c r="L157" s="9">
        <v>17583.43</v>
      </c>
      <c r="M157" s="9">
        <v>1312.9</v>
      </c>
      <c r="N157" s="9">
        <v>-10287.379999999999</v>
      </c>
      <c r="O157" s="9">
        <v>4185.76</v>
      </c>
      <c r="P157" s="9">
        <v>-710.38</v>
      </c>
      <c r="Q157" s="9">
        <v>10114.27</v>
      </c>
      <c r="R157" s="9">
        <v>1848.43</v>
      </c>
      <c r="S157" s="9">
        <v>29257.62</v>
      </c>
    </row>
    <row r="158" spans="1:19" x14ac:dyDescent="0.25">
      <c r="A158" s="1"/>
      <c r="B158" s="1" t="s">
        <v>145</v>
      </c>
      <c r="C158" s="1"/>
      <c r="D158" s="1"/>
      <c r="E158" s="1"/>
      <c r="F158" s="1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</row>
    <row r="159" spans="1:19" x14ac:dyDescent="0.25">
      <c r="A159" s="1"/>
      <c r="B159" s="1"/>
      <c r="C159" s="1" t="s">
        <v>146</v>
      </c>
      <c r="D159" s="1"/>
      <c r="E159" s="1"/>
      <c r="F159" s="1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</row>
    <row r="160" spans="1:19" x14ac:dyDescent="0.25">
      <c r="A160" s="1"/>
      <c r="B160" s="1"/>
      <c r="C160" s="1"/>
      <c r="D160" s="1" t="s">
        <v>147</v>
      </c>
      <c r="E160" s="1"/>
      <c r="F160" s="1"/>
      <c r="G160" s="9">
        <v>2683.35</v>
      </c>
      <c r="H160" s="9">
        <v>2580.9299999999998</v>
      </c>
      <c r="I160" s="9">
        <v>2580.9299999999998</v>
      </c>
      <c r="J160" s="9">
        <v>2734.02</v>
      </c>
      <c r="K160" s="9">
        <v>2619.56</v>
      </c>
      <c r="L160" s="9">
        <v>2743.86</v>
      </c>
      <c r="M160" s="9">
        <v>2646.21</v>
      </c>
      <c r="N160" s="9">
        <v>2657.5</v>
      </c>
      <c r="O160" s="9">
        <v>2891.82</v>
      </c>
      <c r="P160" s="9">
        <v>2685.1</v>
      </c>
      <c r="Q160" s="9">
        <v>2806.72</v>
      </c>
      <c r="R160" s="9">
        <v>2710.64</v>
      </c>
      <c r="S160" s="9">
        <v>32340.639999999999</v>
      </c>
    </row>
    <row r="161" spans="1:19" ht="15.75" thickBot="1" x14ac:dyDescent="0.3">
      <c r="A161" s="1"/>
      <c r="B161" s="1"/>
      <c r="C161" s="1"/>
      <c r="D161" s="1" t="s">
        <v>148</v>
      </c>
      <c r="E161" s="1"/>
      <c r="F161" s="1"/>
      <c r="G161" s="9">
        <v>-2683.35</v>
      </c>
      <c r="H161" s="9">
        <v>-2580.9299999999998</v>
      </c>
      <c r="I161" s="9">
        <v>-2580.9299999999998</v>
      </c>
      <c r="J161" s="9">
        <v>-2734.02</v>
      </c>
      <c r="K161" s="9">
        <v>-2619.56</v>
      </c>
      <c r="L161" s="9">
        <v>-2743.86</v>
      </c>
      <c r="M161" s="9">
        <v>-2646.21</v>
      </c>
      <c r="N161" s="9">
        <v>-2657.5</v>
      </c>
      <c r="O161" s="9">
        <v>-2891.82</v>
      </c>
      <c r="P161" s="9">
        <v>-2685.1</v>
      </c>
      <c r="Q161" s="9">
        <v>-2806.72</v>
      </c>
      <c r="R161" s="9">
        <v>-2710.64</v>
      </c>
      <c r="S161" s="9">
        <v>-32340.639999999999</v>
      </c>
    </row>
    <row r="162" spans="1:19" ht="15.75" thickBot="1" x14ac:dyDescent="0.3">
      <c r="A162" s="1"/>
      <c r="B162" s="1"/>
      <c r="C162" s="1" t="s">
        <v>149</v>
      </c>
      <c r="D162" s="1"/>
      <c r="E162" s="1"/>
      <c r="F162" s="1"/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2">
        <v>0</v>
      </c>
    </row>
    <row r="163" spans="1:19" ht="15.75" thickBot="1" x14ac:dyDescent="0.3">
      <c r="A163" s="1"/>
      <c r="B163" s="1" t="s">
        <v>150</v>
      </c>
      <c r="C163" s="1"/>
      <c r="D163" s="1"/>
      <c r="E163" s="1"/>
      <c r="F163" s="1"/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</row>
    <row r="164" spans="1:19" ht="15.75" thickBot="1" x14ac:dyDescent="0.3">
      <c r="A164" s="1" t="s">
        <v>151</v>
      </c>
      <c r="B164" s="1"/>
      <c r="C164" s="1"/>
      <c r="D164" s="1"/>
      <c r="E164" s="1"/>
      <c r="F164" s="1"/>
      <c r="G164" s="13">
        <v>-3895.14</v>
      </c>
      <c r="H164" s="13">
        <v>-4580.91</v>
      </c>
      <c r="I164" s="13">
        <v>-2633.33</v>
      </c>
      <c r="J164" s="13">
        <v>8379.0499999999993</v>
      </c>
      <c r="K164" s="13">
        <v>7940.92</v>
      </c>
      <c r="L164" s="13">
        <v>17583.43</v>
      </c>
      <c r="M164" s="13">
        <v>1312.9</v>
      </c>
      <c r="N164" s="13">
        <v>-10287.379999999999</v>
      </c>
      <c r="O164" s="13">
        <v>4185.76</v>
      </c>
      <c r="P164" s="13">
        <v>-710.38</v>
      </c>
      <c r="Q164" s="13">
        <v>10114.27</v>
      </c>
      <c r="R164" s="13">
        <v>1848.43</v>
      </c>
      <c r="S164" s="13">
        <v>29257.62</v>
      </c>
    </row>
  </sheetData>
  <printOptions horizontalCentered="1"/>
  <pageMargins left="0.45" right="0.45" top="0.75" bottom="0.75" header="0.3" footer="0.3"/>
  <pageSetup scale="80" fitToHeight="4" orientation="landscape" r:id="rId1"/>
  <headerFooter>
    <oddHeader>&amp;C&amp;"Arial,Bold"&amp;12Valley Unitarian Universalist Church&amp;"-,Regular"&amp;11
&amp;"Arial,Regular"Profit &amp; Loss by Month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177"/>
  <sheetViews>
    <sheetView workbookViewId="0"/>
  </sheetViews>
  <sheetFormatPr defaultColWidth="9.140625" defaultRowHeight="15" x14ac:dyDescent="0.25"/>
  <cols>
    <col min="1" max="5" width="2.42578125" customWidth="1"/>
    <col min="6" max="6" width="27.140625" customWidth="1"/>
    <col min="7" max="9" width="7.85546875" bestFit="1" customWidth="1"/>
    <col min="10" max="10" width="8.42578125" bestFit="1" customWidth="1"/>
    <col min="11" max="12" width="7.85546875" bestFit="1" customWidth="1"/>
    <col min="13" max="13" width="8.42578125" bestFit="1" customWidth="1"/>
    <col min="14" max="18" width="7.85546875" bestFit="1" customWidth="1"/>
    <col min="19" max="19" width="8.7109375" bestFit="1" customWidth="1"/>
  </cols>
  <sheetData>
    <row r="1" spans="1:19" ht="15.75" thickBot="1" x14ac:dyDescent="0.3">
      <c r="A1" s="14"/>
      <c r="B1" s="14"/>
      <c r="C1" s="14"/>
      <c r="D1" s="14"/>
      <c r="E1" s="14"/>
      <c r="F1" s="14"/>
      <c r="G1" s="15" t="s">
        <v>245</v>
      </c>
      <c r="H1" s="15" t="s">
        <v>246</v>
      </c>
      <c r="I1" s="15" t="s">
        <v>247</v>
      </c>
      <c r="J1" s="15" t="s">
        <v>248</v>
      </c>
      <c r="K1" s="15" t="s">
        <v>249</v>
      </c>
      <c r="L1" s="15" t="s">
        <v>250</v>
      </c>
      <c r="M1" s="15" t="s">
        <v>251</v>
      </c>
      <c r="N1" s="15" t="s">
        <v>252</v>
      </c>
      <c r="O1" s="15" t="s">
        <v>253</v>
      </c>
      <c r="P1" s="15" t="s">
        <v>254</v>
      </c>
      <c r="Q1" s="15" t="s">
        <v>255</v>
      </c>
      <c r="R1" s="15" t="s">
        <v>256</v>
      </c>
      <c r="S1" s="15" t="s">
        <v>176</v>
      </c>
    </row>
    <row r="2" spans="1:19" ht="15.75" thickTop="1" x14ac:dyDescent="0.25">
      <c r="A2" s="1"/>
      <c r="B2" s="1" t="s">
        <v>2</v>
      </c>
      <c r="C2" s="1"/>
      <c r="D2" s="1"/>
      <c r="E2" s="1"/>
      <c r="F2" s="1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25">
      <c r="A3" s="1"/>
      <c r="B3" s="1"/>
      <c r="C3" s="1" t="s">
        <v>3</v>
      </c>
      <c r="D3" s="1"/>
      <c r="E3" s="1"/>
      <c r="F3" s="1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x14ac:dyDescent="0.25">
      <c r="A4" s="1"/>
      <c r="B4" s="1"/>
      <c r="C4" s="1"/>
      <c r="D4" s="1" t="s">
        <v>4</v>
      </c>
      <c r="E4" s="1"/>
      <c r="F4" s="1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x14ac:dyDescent="0.25">
      <c r="A5" s="1"/>
      <c r="B5" s="1"/>
      <c r="C5" s="1"/>
      <c r="D5" s="1"/>
      <c r="E5" s="1" t="s">
        <v>5</v>
      </c>
      <c r="F5" s="1"/>
      <c r="G5" s="9">
        <v>0</v>
      </c>
      <c r="H5" s="9">
        <v>1979.17</v>
      </c>
      <c r="I5" s="9">
        <v>0</v>
      </c>
      <c r="J5" s="9">
        <v>4480</v>
      </c>
      <c r="K5" s="9">
        <v>0</v>
      </c>
      <c r="L5" s="9">
        <v>2579.2600000000002</v>
      </c>
      <c r="M5" s="9">
        <v>0</v>
      </c>
      <c r="N5" s="9">
        <v>2275.25</v>
      </c>
      <c r="O5" s="9">
        <v>0</v>
      </c>
      <c r="P5" s="9">
        <v>2117.6</v>
      </c>
      <c r="Q5" s="9">
        <v>0</v>
      </c>
      <c r="R5" s="9">
        <v>1040</v>
      </c>
      <c r="S5" s="9">
        <v>14471.28</v>
      </c>
    </row>
    <row r="6" spans="1:19" x14ac:dyDescent="0.25">
      <c r="A6" s="1"/>
      <c r="B6" s="1"/>
      <c r="C6" s="1"/>
      <c r="D6" s="1"/>
      <c r="E6" s="1" t="s">
        <v>6</v>
      </c>
      <c r="F6" s="1"/>
      <c r="G6" s="9">
        <v>1905</v>
      </c>
      <c r="H6" s="9">
        <v>2327.5</v>
      </c>
      <c r="I6" s="9">
        <v>1955.5</v>
      </c>
      <c r="J6" s="9">
        <v>1887.5</v>
      </c>
      <c r="K6" s="9">
        <v>2048.5</v>
      </c>
      <c r="L6" s="9">
        <v>3067.5</v>
      </c>
      <c r="M6" s="9">
        <v>2416.5</v>
      </c>
      <c r="N6" s="9">
        <v>3866.16</v>
      </c>
      <c r="O6" s="9">
        <v>3836.16</v>
      </c>
      <c r="P6" s="9">
        <v>2809.16</v>
      </c>
      <c r="Q6" s="9">
        <v>7276.16</v>
      </c>
      <c r="R6" s="9">
        <v>3014.18</v>
      </c>
      <c r="S6" s="9">
        <v>36409.82</v>
      </c>
    </row>
    <row r="7" spans="1:19" x14ac:dyDescent="0.25">
      <c r="A7" s="1"/>
      <c r="B7" s="1"/>
      <c r="C7" s="1"/>
      <c r="D7" s="1"/>
      <c r="E7" s="1" t="s">
        <v>7</v>
      </c>
      <c r="F7" s="1"/>
      <c r="G7" s="9">
        <v>824.32</v>
      </c>
      <c r="H7" s="9">
        <v>1102</v>
      </c>
      <c r="I7" s="9">
        <v>3501.13</v>
      </c>
      <c r="J7" s="9">
        <v>824.34</v>
      </c>
      <c r="K7" s="9">
        <v>2235.21</v>
      </c>
      <c r="L7" s="9">
        <v>2133.9699999999998</v>
      </c>
      <c r="M7" s="9">
        <v>2303.16</v>
      </c>
      <c r="N7" s="9">
        <v>1232</v>
      </c>
      <c r="O7" s="9">
        <v>1860.93</v>
      </c>
      <c r="P7" s="9">
        <v>1238.78</v>
      </c>
      <c r="Q7" s="9">
        <v>2765.45</v>
      </c>
      <c r="R7" s="9">
        <v>401.64</v>
      </c>
      <c r="S7" s="9">
        <v>20422.93</v>
      </c>
    </row>
    <row r="8" spans="1:19" ht="15.75" thickBot="1" x14ac:dyDescent="0.3">
      <c r="A8" s="1"/>
      <c r="B8" s="1"/>
      <c r="C8" s="1"/>
      <c r="D8" s="1"/>
      <c r="E8" s="1" t="s">
        <v>8</v>
      </c>
      <c r="F8" s="1"/>
      <c r="G8" s="10">
        <v>49027.66</v>
      </c>
      <c r="H8" s="10">
        <v>28588.68</v>
      </c>
      <c r="I8" s="10">
        <v>31192.66</v>
      </c>
      <c r="J8" s="10">
        <v>24115.18</v>
      </c>
      <c r="K8" s="10">
        <v>27668.26</v>
      </c>
      <c r="L8" s="10">
        <v>40226.660000000003</v>
      </c>
      <c r="M8" s="10">
        <v>27653.68</v>
      </c>
      <c r="N8" s="10">
        <v>30172.18</v>
      </c>
      <c r="O8" s="10">
        <v>26092.18</v>
      </c>
      <c r="P8" s="10">
        <v>20289.18</v>
      </c>
      <c r="Q8" s="10">
        <v>28595.68</v>
      </c>
      <c r="R8" s="10">
        <v>27377.37</v>
      </c>
      <c r="S8" s="10">
        <v>360999.37</v>
      </c>
    </row>
    <row r="9" spans="1:19" x14ac:dyDescent="0.25">
      <c r="A9" s="1"/>
      <c r="B9" s="1"/>
      <c r="C9" s="1"/>
      <c r="D9" s="1" t="s">
        <v>9</v>
      </c>
      <c r="E9" s="1"/>
      <c r="F9" s="1"/>
      <c r="G9" s="9">
        <v>51756.98</v>
      </c>
      <c r="H9" s="9">
        <v>33997.35</v>
      </c>
      <c r="I9" s="9">
        <v>36649.29</v>
      </c>
      <c r="J9" s="9">
        <v>31307.02</v>
      </c>
      <c r="K9" s="9">
        <v>31951.97</v>
      </c>
      <c r="L9" s="9">
        <v>48007.39</v>
      </c>
      <c r="M9" s="9">
        <v>32373.34</v>
      </c>
      <c r="N9" s="9">
        <v>37545.589999999997</v>
      </c>
      <c r="O9" s="9">
        <v>31789.27</v>
      </c>
      <c r="P9" s="9">
        <v>26454.720000000001</v>
      </c>
      <c r="Q9" s="9">
        <v>38637.29</v>
      </c>
      <c r="R9" s="9">
        <v>31833.19</v>
      </c>
      <c r="S9" s="9">
        <v>432303.4</v>
      </c>
    </row>
    <row r="10" spans="1:19" x14ac:dyDescent="0.25">
      <c r="A10" s="1"/>
      <c r="B10" s="1"/>
      <c r="C10" s="1"/>
      <c r="D10" s="1" t="s">
        <v>10</v>
      </c>
      <c r="E10" s="1"/>
      <c r="F10" s="1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x14ac:dyDescent="0.25">
      <c r="A11" s="1"/>
      <c r="B11" s="1"/>
      <c r="C11" s="1"/>
      <c r="D11" s="1"/>
      <c r="E11" s="1" t="s">
        <v>11</v>
      </c>
      <c r="F11" s="1"/>
      <c r="G11" s="9">
        <v>4673.25</v>
      </c>
      <c r="H11" s="9">
        <v>4673.25</v>
      </c>
      <c r="I11" s="9">
        <v>4673.25</v>
      </c>
      <c r="J11" s="9">
        <v>4673.25</v>
      </c>
      <c r="K11" s="9">
        <v>4673.25</v>
      </c>
      <c r="L11" s="9">
        <v>4673.25</v>
      </c>
      <c r="M11" s="9">
        <v>4673.25</v>
      </c>
      <c r="N11" s="9">
        <v>4673.25</v>
      </c>
      <c r="O11" s="9">
        <v>4673.25</v>
      </c>
      <c r="P11" s="9">
        <v>4673.25</v>
      </c>
      <c r="Q11" s="9">
        <v>4673.25</v>
      </c>
      <c r="R11" s="9">
        <v>4673.25</v>
      </c>
      <c r="S11" s="9">
        <v>56079</v>
      </c>
    </row>
    <row r="12" spans="1:19" x14ac:dyDescent="0.25">
      <c r="A12" s="1"/>
      <c r="B12" s="1"/>
      <c r="C12" s="1"/>
      <c r="D12" s="1"/>
      <c r="E12" s="1" t="s">
        <v>12</v>
      </c>
      <c r="F12" s="1"/>
      <c r="G12" s="9">
        <v>200</v>
      </c>
      <c r="H12" s="9">
        <v>0</v>
      </c>
      <c r="I12" s="9">
        <v>200</v>
      </c>
      <c r="J12" s="9">
        <v>200</v>
      </c>
      <c r="K12" s="9">
        <v>200</v>
      </c>
      <c r="L12" s="9">
        <v>200</v>
      </c>
      <c r="M12" s="9">
        <v>200</v>
      </c>
      <c r="N12" s="9">
        <v>200</v>
      </c>
      <c r="O12" s="9">
        <v>200</v>
      </c>
      <c r="P12" s="9">
        <v>200</v>
      </c>
      <c r="Q12" s="9">
        <v>200</v>
      </c>
      <c r="R12" s="9">
        <v>200</v>
      </c>
      <c r="S12" s="9">
        <v>2200</v>
      </c>
    </row>
    <row r="13" spans="1:19" x14ac:dyDescent="0.25">
      <c r="A13" s="1"/>
      <c r="B13" s="1"/>
      <c r="C13" s="1"/>
      <c r="D13" s="1"/>
      <c r="E13" s="1" t="s">
        <v>13</v>
      </c>
      <c r="F13" s="1"/>
      <c r="G13" s="9">
        <v>1001</v>
      </c>
      <c r="H13" s="9">
        <v>1001</v>
      </c>
      <c r="I13" s="9">
        <v>1001</v>
      </c>
      <c r="J13" s="9">
        <v>1001</v>
      </c>
      <c r="K13" s="9">
        <v>1001</v>
      </c>
      <c r="L13" s="9">
        <v>1001</v>
      </c>
      <c r="M13" s="9">
        <v>1001</v>
      </c>
      <c r="N13" s="9">
        <v>1001</v>
      </c>
      <c r="O13" s="9">
        <v>1001</v>
      </c>
      <c r="P13" s="9">
        <v>1001</v>
      </c>
      <c r="Q13" s="9">
        <v>1001</v>
      </c>
      <c r="R13" s="9">
        <v>1001</v>
      </c>
      <c r="S13" s="9">
        <v>12012</v>
      </c>
    </row>
    <row r="14" spans="1:19" x14ac:dyDescent="0.25">
      <c r="A14" s="1"/>
      <c r="B14" s="1"/>
      <c r="C14" s="1"/>
      <c r="D14" s="1"/>
      <c r="E14" s="1" t="s">
        <v>14</v>
      </c>
      <c r="F14" s="1"/>
      <c r="G14" s="9">
        <v>200</v>
      </c>
      <c r="H14" s="9">
        <v>200</v>
      </c>
      <c r="I14" s="9">
        <v>200</v>
      </c>
      <c r="J14" s="9">
        <v>200</v>
      </c>
      <c r="K14" s="9">
        <v>200</v>
      </c>
      <c r="L14" s="9">
        <v>200</v>
      </c>
      <c r="M14" s="9">
        <v>200</v>
      </c>
      <c r="N14" s="9">
        <v>200</v>
      </c>
      <c r="O14" s="9">
        <v>200</v>
      </c>
      <c r="P14" s="9">
        <v>200</v>
      </c>
      <c r="Q14" s="9">
        <v>200</v>
      </c>
      <c r="R14" s="9">
        <v>200</v>
      </c>
      <c r="S14" s="9">
        <v>2400</v>
      </c>
    </row>
    <row r="15" spans="1:19" x14ac:dyDescent="0.25">
      <c r="A15" s="1"/>
      <c r="B15" s="1"/>
      <c r="C15" s="1"/>
      <c r="D15" s="1"/>
      <c r="E15" s="1" t="s">
        <v>15</v>
      </c>
      <c r="F15" s="1"/>
      <c r="G15" s="9">
        <v>360</v>
      </c>
      <c r="H15" s="9">
        <v>1118</v>
      </c>
      <c r="I15" s="9">
        <v>1400</v>
      </c>
      <c r="J15" s="9">
        <v>777</v>
      </c>
      <c r="K15" s="9">
        <v>874.5</v>
      </c>
      <c r="L15" s="9">
        <v>798.5</v>
      </c>
      <c r="M15" s="9">
        <v>816</v>
      </c>
      <c r="N15" s="9">
        <v>720</v>
      </c>
      <c r="O15" s="9">
        <v>720</v>
      </c>
      <c r="P15" s="9">
        <v>720</v>
      </c>
      <c r="Q15" s="9">
        <v>912</v>
      </c>
      <c r="R15" s="9">
        <v>720</v>
      </c>
      <c r="S15" s="9">
        <v>9936</v>
      </c>
    </row>
    <row r="16" spans="1:19" ht="15.75" thickBot="1" x14ac:dyDescent="0.3">
      <c r="A16" s="1"/>
      <c r="B16" s="1"/>
      <c r="C16" s="1"/>
      <c r="D16" s="1"/>
      <c r="E16" s="1" t="s">
        <v>257</v>
      </c>
      <c r="F16" s="1"/>
      <c r="G16" s="10">
        <v>125</v>
      </c>
      <c r="H16" s="10">
        <v>125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250</v>
      </c>
    </row>
    <row r="17" spans="1:19" x14ac:dyDescent="0.25">
      <c r="A17" s="1"/>
      <c r="B17" s="1"/>
      <c r="C17" s="1"/>
      <c r="D17" s="1" t="s">
        <v>16</v>
      </c>
      <c r="E17" s="1"/>
      <c r="F17" s="1"/>
      <c r="G17" s="9">
        <v>6559.25</v>
      </c>
      <c r="H17" s="9">
        <v>7117.25</v>
      </c>
      <c r="I17" s="9">
        <v>7474.25</v>
      </c>
      <c r="J17" s="9">
        <v>6851.25</v>
      </c>
      <c r="K17" s="9">
        <v>6948.75</v>
      </c>
      <c r="L17" s="9">
        <v>6872.75</v>
      </c>
      <c r="M17" s="9">
        <v>6890.25</v>
      </c>
      <c r="N17" s="9">
        <v>6794.25</v>
      </c>
      <c r="O17" s="9">
        <v>6794.25</v>
      </c>
      <c r="P17" s="9">
        <v>6794.25</v>
      </c>
      <c r="Q17" s="9">
        <v>6986.25</v>
      </c>
      <c r="R17" s="9">
        <v>6794.25</v>
      </c>
      <c r="S17" s="9">
        <v>82877</v>
      </c>
    </row>
    <row r="18" spans="1:19" x14ac:dyDescent="0.25">
      <c r="A18" s="1"/>
      <c r="B18" s="1"/>
      <c r="C18" s="1"/>
      <c r="D18" s="1" t="s">
        <v>17</v>
      </c>
      <c r="E18" s="1"/>
      <c r="F18" s="1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25">
      <c r="A19" s="1"/>
      <c r="B19" s="1"/>
      <c r="C19" s="1"/>
      <c r="D19" s="1"/>
      <c r="E19" s="1" t="s">
        <v>18</v>
      </c>
      <c r="F19" s="1"/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400.3</v>
      </c>
      <c r="R19" s="9">
        <v>0</v>
      </c>
      <c r="S19" s="9">
        <v>400.3</v>
      </c>
    </row>
    <row r="20" spans="1:19" x14ac:dyDescent="0.25">
      <c r="A20" s="1"/>
      <c r="B20" s="1"/>
      <c r="C20" s="1"/>
      <c r="D20" s="1"/>
      <c r="E20" s="1" t="s">
        <v>19</v>
      </c>
      <c r="F20" s="1"/>
      <c r="G20" s="9">
        <v>0</v>
      </c>
      <c r="H20" s="9">
        <v>-57</v>
      </c>
      <c r="I20" s="9">
        <v>1202.0999999999999</v>
      </c>
      <c r="J20" s="9">
        <v>-345.31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799.79</v>
      </c>
    </row>
    <row r="21" spans="1:19" x14ac:dyDescent="0.25">
      <c r="A21" s="1"/>
      <c r="B21" s="1"/>
      <c r="C21" s="1"/>
      <c r="D21" s="1"/>
      <c r="E21" s="1" t="s">
        <v>239</v>
      </c>
      <c r="F21" s="1"/>
      <c r="G21" s="9">
        <v>0</v>
      </c>
      <c r="H21" s="9">
        <v>0</v>
      </c>
      <c r="I21" s="9">
        <v>0</v>
      </c>
      <c r="J21" s="9">
        <v>0</v>
      </c>
      <c r="K21" s="9">
        <v>31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31</v>
      </c>
    </row>
    <row r="22" spans="1:19" x14ac:dyDescent="0.25">
      <c r="A22" s="1"/>
      <c r="B22" s="1"/>
      <c r="C22" s="1"/>
      <c r="D22" s="1"/>
      <c r="E22" s="1" t="s">
        <v>20</v>
      </c>
      <c r="F22" s="1"/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75</v>
      </c>
      <c r="M22" s="9">
        <v>-120.05</v>
      </c>
      <c r="N22" s="9">
        <v>-309.33</v>
      </c>
      <c r="O22" s="9">
        <v>7555</v>
      </c>
      <c r="P22" s="9">
        <v>6807.5</v>
      </c>
      <c r="Q22" s="9">
        <v>565</v>
      </c>
      <c r="R22" s="9">
        <v>297.5</v>
      </c>
      <c r="S22" s="9">
        <v>14870.62</v>
      </c>
    </row>
    <row r="23" spans="1:19" x14ac:dyDescent="0.25">
      <c r="A23" s="1"/>
      <c r="B23" s="1"/>
      <c r="C23" s="1"/>
      <c r="D23" s="1"/>
      <c r="E23" s="1" t="s">
        <v>241</v>
      </c>
      <c r="F23" s="1"/>
      <c r="G23" s="9">
        <v>0</v>
      </c>
      <c r="H23" s="9">
        <v>10</v>
      </c>
      <c r="I23" s="9">
        <v>687</v>
      </c>
      <c r="J23" s="9">
        <v>-34.32</v>
      </c>
      <c r="K23" s="9">
        <v>-580.86</v>
      </c>
      <c r="L23" s="9">
        <v>0</v>
      </c>
      <c r="M23" s="9">
        <v>-255</v>
      </c>
      <c r="N23" s="9">
        <v>1440</v>
      </c>
      <c r="O23" s="9">
        <v>-1204.6600000000001</v>
      </c>
      <c r="P23" s="9">
        <v>0</v>
      </c>
      <c r="Q23" s="9">
        <v>0</v>
      </c>
      <c r="R23" s="9">
        <v>0</v>
      </c>
      <c r="S23" s="9">
        <v>62.16</v>
      </c>
    </row>
    <row r="24" spans="1:19" x14ac:dyDescent="0.25">
      <c r="A24" s="1"/>
      <c r="B24" s="1"/>
      <c r="C24" s="1"/>
      <c r="D24" s="1"/>
      <c r="E24" s="1" t="s">
        <v>258</v>
      </c>
      <c r="F24" s="1"/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-2.93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-2.93</v>
      </c>
    </row>
    <row r="25" spans="1:19" x14ac:dyDescent="0.25">
      <c r="A25" s="1"/>
      <c r="B25" s="1"/>
      <c r="C25" s="1"/>
      <c r="D25" s="1"/>
      <c r="E25" s="1" t="s">
        <v>259</v>
      </c>
      <c r="F25" s="1"/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286</v>
      </c>
      <c r="P25" s="9">
        <v>-194.37</v>
      </c>
      <c r="Q25" s="9">
        <v>0</v>
      </c>
      <c r="R25" s="9">
        <v>0</v>
      </c>
      <c r="S25" s="9">
        <v>91.63</v>
      </c>
    </row>
    <row r="26" spans="1:19" ht="15.75" thickBot="1" x14ac:dyDescent="0.3">
      <c r="A26" s="1"/>
      <c r="B26" s="1"/>
      <c r="C26" s="1"/>
      <c r="D26" s="1"/>
      <c r="E26" s="1" t="s">
        <v>260</v>
      </c>
      <c r="F26" s="1"/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600.35</v>
      </c>
      <c r="R26" s="10">
        <v>-641.74</v>
      </c>
      <c r="S26" s="10">
        <v>-41.39</v>
      </c>
    </row>
    <row r="27" spans="1:19" x14ac:dyDescent="0.25">
      <c r="A27" s="1"/>
      <c r="B27" s="1"/>
      <c r="C27" s="1"/>
      <c r="D27" s="1" t="s">
        <v>21</v>
      </c>
      <c r="E27" s="1"/>
      <c r="F27" s="1"/>
      <c r="G27" s="9">
        <v>0</v>
      </c>
      <c r="H27" s="9">
        <v>-47</v>
      </c>
      <c r="I27" s="9">
        <v>1889.1</v>
      </c>
      <c r="J27" s="9">
        <v>-379.63</v>
      </c>
      <c r="K27" s="9">
        <v>-549.86</v>
      </c>
      <c r="L27" s="9">
        <v>72.069999999999993</v>
      </c>
      <c r="M27" s="9">
        <v>-375.05</v>
      </c>
      <c r="N27" s="9">
        <v>1130.67</v>
      </c>
      <c r="O27" s="9">
        <v>6636.34</v>
      </c>
      <c r="P27" s="9">
        <v>6613.13</v>
      </c>
      <c r="Q27" s="9">
        <v>1565.65</v>
      </c>
      <c r="R27" s="9">
        <v>-344.24</v>
      </c>
      <c r="S27" s="9">
        <v>16211.18</v>
      </c>
    </row>
    <row r="28" spans="1:19" x14ac:dyDescent="0.25">
      <c r="A28" s="1"/>
      <c r="B28" s="1"/>
      <c r="C28" s="1"/>
      <c r="D28" s="1" t="s">
        <v>261</v>
      </c>
      <c r="E28" s="1"/>
      <c r="F28" s="1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ht="15.75" thickBot="1" x14ac:dyDescent="0.3">
      <c r="A29" s="1"/>
      <c r="B29" s="1"/>
      <c r="C29" s="1"/>
      <c r="D29" s="1"/>
      <c r="E29" s="1" t="s">
        <v>262</v>
      </c>
      <c r="F29" s="1"/>
      <c r="G29" s="10">
        <v>4.8499999999999996</v>
      </c>
      <c r="H29" s="10">
        <v>0</v>
      </c>
      <c r="I29" s="10">
        <v>0</v>
      </c>
      <c r="J29" s="10">
        <v>0</v>
      </c>
      <c r="K29" s="10">
        <v>0</v>
      </c>
      <c r="L29" s="10">
        <v>4.8600000000000003</v>
      </c>
      <c r="M29" s="10">
        <v>0</v>
      </c>
      <c r="N29" s="10">
        <v>0</v>
      </c>
      <c r="O29" s="10">
        <v>4.75</v>
      </c>
      <c r="P29" s="10">
        <v>0</v>
      </c>
      <c r="Q29" s="10">
        <v>0</v>
      </c>
      <c r="R29" s="10">
        <v>5.04</v>
      </c>
      <c r="S29" s="10">
        <v>19.5</v>
      </c>
    </row>
    <row r="30" spans="1:19" x14ac:dyDescent="0.25">
      <c r="A30" s="1"/>
      <c r="B30" s="1"/>
      <c r="C30" s="1"/>
      <c r="D30" s="1" t="s">
        <v>263</v>
      </c>
      <c r="E30" s="1"/>
      <c r="F30" s="1"/>
      <c r="G30" s="9">
        <v>4.8499999999999996</v>
      </c>
      <c r="H30" s="9">
        <v>0</v>
      </c>
      <c r="I30" s="9">
        <v>0</v>
      </c>
      <c r="J30" s="9">
        <v>0</v>
      </c>
      <c r="K30" s="9">
        <v>0</v>
      </c>
      <c r="L30" s="9">
        <v>4.8600000000000003</v>
      </c>
      <c r="M30" s="9">
        <v>0</v>
      </c>
      <c r="N30" s="9">
        <v>0</v>
      </c>
      <c r="O30" s="9">
        <v>4.75</v>
      </c>
      <c r="P30" s="9">
        <v>0</v>
      </c>
      <c r="Q30" s="9">
        <v>0</v>
      </c>
      <c r="R30" s="9">
        <v>5.04</v>
      </c>
      <c r="S30" s="9">
        <v>19.5</v>
      </c>
    </row>
    <row r="31" spans="1:19" x14ac:dyDescent="0.25">
      <c r="A31" s="1"/>
      <c r="B31" s="1"/>
      <c r="C31" s="1"/>
      <c r="D31" s="1" t="s">
        <v>22</v>
      </c>
      <c r="E31" s="1"/>
      <c r="F31" s="1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x14ac:dyDescent="0.25">
      <c r="A32" s="1"/>
      <c r="B32" s="1"/>
      <c r="C32" s="1"/>
      <c r="D32" s="1"/>
      <c r="E32" s="1" t="s">
        <v>23</v>
      </c>
      <c r="F32" s="1"/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100</v>
      </c>
      <c r="O32" s="9">
        <v>20</v>
      </c>
      <c r="P32" s="9">
        <v>0</v>
      </c>
      <c r="Q32" s="9">
        <v>195.41</v>
      </c>
      <c r="R32" s="9">
        <v>17.88</v>
      </c>
      <c r="S32" s="9">
        <v>333.29</v>
      </c>
    </row>
    <row r="33" spans="1:19" x14ac:dyDescent="0.25">
      <c r="A33" s="1"/>
      <c r="B33" s="1"/>
      <c r="C33" s="1"/>
      <c r="D33" s="1"/>
      <c r="E33" s="1" t="s">
        <v>24</v>
      </c>
      <c r="F33" s="1"/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10</v>
      </c>
      <c r="N33" s="9">
        <v>10</v>
      </c>
      <c r="O33" s="9">
        <v>0</v>
      </c>
      <c r="P33" s="9">
        <v>0</v>
      </c>
      <c r="Q33" s="9">
        <v>0</v>
      </c>
      <c r="R33" s="9">
        <v>0</v>
      </c>
      <c r="S33" s="9">
        <v>20</v>
      </c>
    </row>
    <row r="34" spans="1:19" x14ac:dyDescent="0.25">
      <c r="A34" s="1"/>
      <c r="B34" s="1"/>
      <c r="C34" s="1"/>
      <c r="D34" s="1"/>
      <c r="E34" s="1" t="s">
        <v>25</v>
      </c>
      <c r="F34" s="1"/>
      <c r="G34" s="9">
        <v>15.75</v>
      </c>
      <c r="H34" s="9">
        <v>71.78</v>
      </c>
      <c r="I34" s="9">
        <v>0</v>
      </c>
      <c r="J34" s="9">
        <v>31.94</v>
      </c>
      <c r="K34" s="9">
        <v>49.26</v>
      </c>
      <c r="L34" s="9">
        <v>19.21</v>
      </c>
      <c r="M34" s="9">
        <v>63.9</v>
      </c>
      <c r="N34" s="9">
        <v>46.1</v>
      </c>
      <c r="O34" s="9">
        <v>64.22</v>
      </c>
      <c r="P34" s="9">
        <v>26.08</v>
      </c>
      <c r="Q34" s="9">
        <v>478.98</v>
      </c>
      <c r="R34" s="9">
        <v>81.22</v>
      </c>
      <c r="S34" s="9">
        <v>948.44</v>
      </c>
    </row>
    <row r="35" spans="1:19" x14ac:dyDescent="0.25">
      <c r="A35" s="1"/>
      <c r="B35" s="1"/>
      <c r="C35" s="1"/>
      <c r="D35" s="1"/>
      <c r="E35" s="1" t="s">
        <v>264</v>
      </c>
      <c r="F35" s="1"/>
      <c r="G35" s="9">
        <v>0</v>
      </c>
      <c r="H35" s="9">
        <v>0</v>
      </c>
      <c r="I35" s="9">
        <v>2600</v>
      </c>
      <c r="J35" s="9">
        <v>0</v>
      </c>
      <c r="K35" s="9">
        <v>16051.92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18651.919999999998</v>
      </c>
    </row>
    <row r="36" spans="1:19" x14ac:dyDescent="0.25">
      <c r="A36" s="1"/>
      <c r="B36" s="1"/>
      <c r="C36" s="1"/>
      <c r="D36" s="1"/>
      <c r="E36" s="1" t="s">
        <v>26</v>
      </c>
      <c r="F36" s="1"/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1675</v>
      </c>
      <c r="R36" s="9">
        <v>0</v>
      </c>
      <c r="S36" s="9">
        <v>1675</v>
      </c>
    </row>
    <row r="37" spans="1:19" x14ac:dyDescent="0.25">
      <c r="A37" s="1"/>
      <c r="B37" s="1"/>
      <c r="C37" s="1"/>
      <c r="D37" s="1"/>
      <c r="E37" s="1" t="s">
        <v>27</v>
      </c>
      <c r="F37" s="1"/>
      <c r="G37" s="9">
        <v>0</v>
      </c>
      <c r="H37" s="9">
        <v>30</v>
      </c>
      <c r="I37" s="9">
        <v>5.24</v>
      </c>
      <c r="J37" s="9">
        <v>0</v>
      </c>
      <c r="K37" s="9">
        <v>20.68</v>
      </c>
      <c r="L37" s="9">
        <v>57</v>
      </c>
      <c r="M37" s="9">
        <v>40</v>
      </c>
      <c r="N37" s="9">
        <v>0</v>
      </c>
      <c r="O37" s="9">
        <v>60</v>
      </c>
      <c r="P37" s="9">
        <v>52.75</v>
      </c>
      <c r="Q37" s="9">
        <v>123</v>
      </c>
      <c r="R37" s="9">
        <v>25</v>
      </c>
      <c r="S37" s="9">
        <v>413.67</v>
      </c>
    </row>
    <row r="38" spans="1:19" x14ac:dyDescent="0.25">
      <c r="A38" s="1"/>
      <c r="B38" s="1"/>
      <c r="C38" s="1"/>
      <c r="D38" s="1"/>
      <c r="E38" s="1" t="s">
        <v>265</v>
      </c>
      <c r="F38" s="1"/>
      <c r="G38" s="9">
        <v>0</v>
      </c>
      <c r="H38" s="9">
        <v>0</v>
      </c>
      <c r="I38" s="9">
        <v>0</v>
      </c>
      <c r="J38" s="9">
        <v>200</v>
      </c>
      <c r="K38" s="9">
        <v>-301.45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-101.45</v>
      </c>
    </row>
    <row r="39" spans="1:19" x14ac:dyDescent="0.25">
      <c r="A39" s="1"/>
      <c r="B39" s="1"/>
      <c r="C39" s="1"/>
      <c r="D39" s="1"/>
      <c r="E39" s="1" t="s">
        <v>28</v>
      </c>
      <c r="F39" s="1"/>
      <c r="G39" s="9">
        <v>50</v>
      </c>
      <c r="H39" s="9">
        <v>64</v>
      </c>
      <c r="I39" s="9">
        <v>101</v>
      </c>
      <c r="J39" s="9">
        <v>67</v>
      </c>
      <c r="K39" s="9">
        <v>117.49</v>
      </c>
      <c r="L39" s="9">
        <v>50</v>
      </c>
      <c r="M39" s="9">
        <v>35</v>
      </c>
      <c r="N39" s="9">
        <v>265</v>
      </c>
      <c r="O39" s="9">
        <v>1984.05</v>
      </c>
      <c r="P39" s="9">
        <v>610.30999999999995</v>
      </c>
      <c r="Q39" s="9">
        <v>128.43</v>
      </c>
      <c r="R39" s="9">
        <v>-307.39999999999998</v>
      </c>
      <c r="S39" s="9">
        <v>3164.88</v>
      </c>
    </row>
    <row r="40" spans="1:19" ht="15.75" thickBot="1" x14ac:dyDescent="0.3">
      <c r="A40" s="1"/>
      <c r="B40" s="1"/>
      <c r="C40" s="1"/>
      <c r="D40" s="1"/>
      <c r="E40" s="1" t="s">
        <v>266</v>
      </c>
      <c r="F40" s="1"/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-468.15</v>
      </c>
      <c r="N40" s="9">
        <v>0</v>
      </c>
      <c r="O40" s="9">
        <v>0</v>
      </c>
      <c r="P40" s="9">
        <v>1509.8</v>
      </c>
      <c r="Q40" s="9">
        <v>1635</v>
      </c>
      <c r="R40" s="9">
        <v>0</v>
      </c>
      <c r="S40" s="9">
        <v>2676.65</v>
      </c>
    </row>
    <row r="41" spans="1:19" ht="15.75" thickBot="1" x14ac:dyDescent="0.3">
      <c r="A41" s="1"/>
      <c r="B41" s="1"/>
      <c r="C41" s="1"/>
      <c r="D41" s="1" t="s">
        <v>29</v>
      </c>
      <c r="E41" s="1"/>
      <c r="F41" s="1"/>
      <c r="G41" s="11">
        <v>65.75</v>
      </c>
      <c r="H41" s="11">
        <v>165.78</v>
      </c>
      <c r="I41" s="11">
        <v>2706.24</v>
      </c>
      <c r="J41" s="11">
        <v>298.94</v>
      </c>
      <c r="K41" s="11">
        <v>15937.9</v>
      </c>
      <c r="L41" s="11">
        <v>126.21</v>
      </c>
      <c r="M41" s="11">
        <v>-319.25</v>
      </c>
      <c r="N41" s="11">
        <v>421.1</v>
      </c>
      <c r="O41" s="11">
        <v>2128.27</v>
      </c>
      <c r="P41" s="11">
        <v>2198.94</v>
      </c>
      <c r="Q41" s="11">
        <v>4235.82</v>
      </c>
      <c r="R41" s="11">
        <v>-183.3</v>
      </c>
      <c r="S41" s="11">
        <v>27782.400000000001</v>
      </c>
    </row>
    <row r="42" spans="1:19" x14ac:dyDescent="0.25">
      <c r="A42" s="1"/>
      <c r="B42" s="1"/>
      <c r="C42" s="1" t="s">
        <v>30</v>
      </c>
      <c r="D42" s="1"/>
      <c r="E42" s="1"/>
      <c r="F42" s="1"/>
      <c r="G42" s="9">
        <v>58386.83</v>
      </c>
      <c r="H42" s="9">
        <v>41233.379999999997</v>
      </c>
      <c r="I42" s="9">
        <v>48718.879999999997</v>
      </c>
      <c r="J42" s="9">
        <v>38077.58</v>
      </c>
      <c r="K42" s="9">
        <v>54288.76</v>
      </c>
      <c r="L42" s="9">
        <v>55083.28</v>
      </c>
      <c r="M42" s="9">
        <v>38569.29</v>
      </c>
      <c r="N42" s="9">
        <v>45891.61</v>
      </c>
      <c r="O42" s="9">
        <v>47352.88</v>
      </c>
      <c r="P42" s="9">
        <v>42061.04</v>
      </c>
      <c r="Q42" s="9">
        <v>51425.01</v>
      </c>
      <c r="R42" s="9">
        <v>38104.94</v>
      </c>
      <c r="S42" s="9">
        <v>559193.48</v>
      </c>
    </row>
    <row r="43" spans="1:19" x14ac:dyDescent="0.25">
      <c r="A43" s="1"/>
      <c r="B43" s="1"/>
      <c r="C43" s="1" t="s">
        <v>31</v>
      </c>
      <c r="D43" s="1"/>
      <c r="E43" s="1"/>
      <c r="F43" s="1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19" x14ac:dyDescent="0.25">
      <c r="A44" s="1"/>
      <c r="B44" s="1"/>
      <c r="C44" s="1"/>
      <c r="D44" s="1" t="s">
        <v>267</v>
      </c>
      <c r="E44" s="1"/>
      <c r="F44" s="1"/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</row>
    <row r="45" spans="1:19" x14ac:dyDescent="0.25">
      <c r="A45" s="1"/>
      <c r="B45" s="1"/>
      <c r="C45" s="1"/>
      <c r="D45" s="1" t="s">
        <v>32</v>
      </c>
      <c r="E45" s="1"/>
      <c r="F45" s="1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x14ac:dyDescent="0.25">
      <c r="A46" s="1"/>
      <c r="B46" s="1"/>
      <c r="C46" s="1"/>
      <c r="D46" s="1"/>
      <c r="E46" s="1" t="s">
        <v>34</v>
      </c>
      <c r="F46" s="1"/>
      <c r="G46" s="9">
        <v>0</v>
      </c>
      <c r="H46" s="9">
        <v>0</v>
      </c>
      <c r="I46" s="9">
        <v>0</v>
      </c>
      <c r="J46" s="9">
        <v>5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4.5199999999999996</v>
      </c>
      <c r="Q46" s="9">
        <v>0</v>
      </c>
      <c r="R46" s="9">
        <v>0</v>
      </c>
      <c r="S46" s="9">
        <v>9.52</v>
      </c>
    </row>
    <row r="47" spans="1:19" x14ac:dyDescent="0.25">
      <c r="A47" s="1"/>
      <c r="B47" s="1"/>
      <c r="C47" s="1"/>
      <c r="D47" s="1"/>
      <c r="E47" s="1" t="s">
        <v>35</v>
      </c>
      <c r="F47" s="1"/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17.170000000000002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17.170000000000002</v>
      </c>
    </row>
    <row r="48" spans="1:19" x14ac:dyDescent="0.25">
      <c r="A48" s="1"/>
      <c r="B48" s="1"/>
      <c r="C48" s="1"/>
      <c r="D48" s="1"/>
      <c r="E48" s="1" t="s">
        <v>36</v>
      </c>
      <c r="F48" s="1"/>
      <c r="G48" s="9">
        <v>17.18</v>
      </c>
      <c r="H48" s="9">
        <v>22.62</v>
      </c>
      <c r="I48" s="9">
        <v>0</v>
      </c>
      <c r="J48" s="9">
        <v>11.52</v>
      </c>
      <c r="K48" s="9">
        <v>0</v>
      </c>
      <c r="L48" s="9">
        <v>0</v>
      </c>
      <c r="M48" s="9">
        <v>35.72</v>
      </c>
      <c r="N48" s="9">
        <v>0</v>
      </c>
      <c r="O48" s="9">
        <v>56.01</v>
      </c>
      <c r="P48" s="9">
        <v>0</v>
      </c>
      <c r="Q48" s="9">
        <v>179.72</v>
      </c>
      <c r="R48" s="9">
        <v>0</v>
      </c>
      <c r="S48" s="9">
        <v>322.77</v>
      </c>
    </row>
    <row r="49" spans="1:19" x14ac:dyDescent="0.25">
      <c r="A49" s="1"/>
      <c r="B49" s="1"/>
      <c r="C49" s="1"/>
      <c r="D49" s="1"/>
      <c r="E49" s="1" t="s">
        <v>37</v>
      </c>
      <c r="F49" s="1"/>
      <c r="G49" s="9">
        <v>0</v>
      </c>
      <c r="H49" s="9">
        <v>76.06</v>
      </c>
      <c r="I49" s="9">
        <v>7.88</v>
      </c>
      <c r="J49" s="9">
        <v>42.52</v>
      </c>
      <c r="K49" s="9">
        <v>47.39</v>
      </c>
      <c r="L49" s="9">
        <v>17.37</v>
      </c>
      <c r="M49" s="9">
        <v>48.72</v>
      </c>
      <c r="N49" s="9">
        <v>290.5</v>
      </c>
      <c r="O49" s="9">
        <v>34.49</v>
      </c>
      <c r="P49" s="9">
        <v>68.010000000000005</v>
      </c>
      <c r="Q49" s="9">
        <v>132</v>
      </c>
      <c r="R49" s="9">
        <v>0</v>
      </c>
      <c r="S49" s="9">
        <v>764.94</v>
      </c>
    </row>
    <row r="50" spans="1:19" x14ac:dyDescent="0.25">
      <c r="A50" s="1"/>
      <c r="B50" s="1"/>
      <c r="C50" s="1"/>
      <c r="D50" s="1"/>
      <c r="E50" s="1" t="s">
        <v>38</v>
      </c>
      <c r="F50" s="1"/>
      <c r="G50" s="9">
        <v>0</v>
      </c>
      <c r="H50" s="9">
        <v>19.600000000000001</v>
      </c>
      <c r="I50" s="9">
        <v>19.600000000000001</v>
      </c>
      <c r="J50" s="9">
        <v>19.600000000000001</v>
      </c>
      <c r="K50" s="9">
        <v>0</v>
      </c>
      <c r="L50" s="9">
        <v>19.600000000000001</v>
      </c>
      <c r="M50" s="9">
        <v>19.600000000000001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98</v>
      </c>
    </row>
    <row r="51" spans="1:19" x14ac:dyDescent="0.25">
      <c r="A51" s="1"/>
      <c r="B51" s="1"/>
      <c r="C51" s="1"/>
      <c r="D51" s="1"/>
      <c r="E51" s="1" t="s">
        <v>39</v>
      </c>
      <c r="F51" s="1"/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355.25</v>
      </c>
      <c r="Q51" s="9">
        <v>0</v>
      </c>
      <c r="R51" s="9">
        <v>0</v>
      </c>
      <c r="S51" s="9">
        <v>355.25</v>
      </c>
    </row>
    <row r="52" spans="1:19" x14ac:dyDescent="0.25">
      <c r="A52" s="1"/>
      <c r="B52" s="1"/>
      <c r="C52" s="1"/>
      <c r="D52" s="1"/>
      <c r="E52" s="1" t="s">
        <v>40</v>
      </c>
      <c r="F52" s="1"/>
      <c r="G52" s="9">
        <v>0</v>
      </c>
      <c r="H52" s="9">
        <v>0</v>
      </c>
      <c r="I52" s="9">
        <v>0</v>
      </c>
      <c r="J52" s="9">
        <v>0</v>
      </c>
      <c r="K52" s="9">
        <v>110.93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110.93</v>
      </c>
    </row>
    <row r="53" spans="1:19" x14ac:dyDescent="0.25">
      <c r="A53" s="1"/>
      <c r="B53" s="1"/>
      <c r="C53" s="1"/>
      <c r="D53" s="1"/>
      <c r="E53" s="1" t="s">
        <v>41</v>
      </c>
      <c r="F53" s="1"/>
      <c r="G53" s="9">
        <v>0</v>
      </c>
      <c r="H53" s="9">
        <v>0</v>
      </c>
      <c r="I53" s="9">
        <v>0</v>
      </c>
      <c r="J53" s="9">
        <v>0</v>
      </c>
      <c r="K53" s="9">
        <v>20.57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102.65</v>
      </c>
      <c r="S53" s="9">
        <v>123.22</v>
      </c>
    </row>
    <row r="54" spans="1:19" x14ac:dyDescent="0.25">
      <c r="A54" s="1"/>
      <c r="B54" s="1"/>
      <c r="C54" s="1"/>
      <c r="D54" s="1"/>
      <c r="E54" s="1" t="s">
        <v>42</v>
      </c>
      <c r="F54" s="1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19" x14ac:dyDescent="0.25">
      <c r="A55" s="1"/>
      <c r="B55" s="1"/>
      <c r="C55" s="1"/>
      <c r="D55" s="1"/>
      <c r="E55" s="1"/>
      <c r="F55" s="1" t="s">
        <v>224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25.94</v>
      </c>
      <c r="S55" s="9">
        <v>25.94</v>
      </c>
    </row>
    <row r="56" spans="1:19" x14ac:dyDescent="0.25">
      <c r="A56" s="1"/>
      <c r="B56" s="1"/>
      <c r="C56" s="1"/>
      <c r="D56" s="1"/>
      <c r="E56" s="1"/>
      <c r="F56" s="1" t="s">
        <v>234</v>
      </c>
      <c r="G56" s="9">
        <v>0</v>
      </c>
      <c r="H56" s="9">
        <v>0</v>
      </c>
      <c r="I56" s="9">
        <v>0</v>
      </c>
      <c r="J56" s="9">
        <v>0</v>
      </c>
      <c r="K56" s="9">
        <v>1565</v>
      </c>
      <c r="L56" s="9">
        <v>-541.20000000000005</v>
      </c>
      <c r="M56" s="9">
        <v>0</v>
      </c>
      <c r="N56" s="9">
        <v>0</v>
      </c>
      <c r="O56" s="9">
        <v>250</v>
      </c>
      <c r="P56" s="9">
        <v>0</v>
      </c>
      <c r="Q56" s="9">
        <v>0</v>
      </c>
      <c r="R56" s="9">
        <v>0</v>
      </c>
      <c r="S56" s="9">
        <v>1273.8</v>
      </c>
    </row>
    <row r="57" spans="1:19" ht="15.75" thickBot="1" x14ac:dyDescent="0.3">
      <c r="A57" s="1"/>
      <c r="B57" s="1"/>
      <c r="C57" s="1"/>
      <c r="D57" s="1"/>
      <c r="E57" s="1"/>
      <c r="F57" s="1" t="s">
        <v>44</v>
      </c>
      <c r="G57" s="9">
        <v>270.14999999999998</v>
      </c>
      <c r="H57" s="9">
        <v>158.94</v>
      </c>
      <c r="I57" s="9">
        <v>269.41000000000003</v>
      </c>
      <c r="J57" s="9">
        <v>-116.08</v>
      </c>
      <c r="K57" s="9">
        <v>-48.64</v>
      </c>
      <c r="L57" s="9">
        <v>271.86</v>
      </c>
      <c r="M57" s="9">
        <v>0</v>
      </c>
      <c r="N57" s="9">
        <v>25.95</v>
      </c>
      <c r="O57" s="9">
        <v>52.29</v>
      </c>
      <c r="P57" s="9">
        <v>260.22000000000003</v>
      </c>
      <c r="Q57" s="9">
        <v>75.69</v>
      </c>
      <c r="R57" s="9">
        <v>10.97</v>
      </c>
      <c r="S57" s="9">
        <v>1230.76</v>
      </c>
    </row>
    <row r="58" spans="1:19" ht="15.75" thickBot="1" x14ac:dyDescent="0.3">
      <c r="A58" s="1"/>
      <c r="B58" s="1"/>
      <c r="C58" s="1"/>
      <c r="D58" s="1"/>
      <c r="E58" s="1" t="s">
        <v>45</v>
      </c>
      <c r="F58" s="1"/>
      <c r="G58" s="11">
        <v>270.14999999999998</v>
      </c>
      <c r="H58" s="11">
        <v>158.94</v>
      </c>
      <c r="I58" s="11">
        <v>269.41000000000003</v>
      </c>
      <c r="J58" s="11">
        <v>-116.08</v>
      </c>
      <c r="K58" s="11">
        <v>1516.36</v>
      </c>
      <c r="L58" s="11">
        <v>-269.33999999999997</v>
      </c>
      <c r="M58" s="11">
        <v>0</v>
      </c>
      <c r="N58" s="11">
        <v>25.95</v>
      </c>
      <c r="O58" s="11">
        <v>302.29000000000002</v>
      </c>
      <c r="P58" s="11">
        <v>260.22000000000003</v>
      </c>
      <c r="Q58" s="11">
        <v>75.69</v>
      </c>
      <c r="R58" s="11">
        <v>36.909999999999997</v>
      </c>
      <c r="S58" s="11">
        <v>2530.5</v>
      </c>
    </row>
    <row r="59" spans="1:19" x14ac:dyDescent="0.25">
      <c r="A59" s="1"/>
      <c r="B59" s="1"/>
      <c r="C59" s="1"/>
      <c r="D59" s="1" t="s">
        <v>46</v>
      </c>
      <c r="E59" s="1"/>
      <c r="F59" s="1"/>
      <c r="G59" s="9">
        <v>287.33</v>
      </c>
      <c r="H59" s="9">
        <v>277.22000000000003</v>
      </c>
      <c r="I59" s="9">
        <v>296.89</v>
      </c>
      <c r="J59" s="9">
        <v>-37.44</v>
      </c>
      <c r="K59" s="9">
        <v>1695.25</v>
      </c>
      <c r="L59" s="9">
        <v>-232.37</v>
      </c>
      <c r="M59" s="9">
        <v>121.21</v>
      </c>
      <c r="N59" s="9">
        <v>316.45</v>
      </c>
      <c r="O59" s="9">
        <v>392.79</v>
      </c>
      <c r="P59" s="9">
        <v>688</v>
      </c>
      <c r="Q59" s="9">
        <v>387.41</v>
      </c>
      <c r="R59" s="9">
        <v>139.56</v>
      </c>
      <c r="S59" s="9">
        <v>4332.3</v>
      </c>
    </row>
    <row r="60" spans="1:19" x14ac:dyDescent="0.25">
      <c r="A60" s="1"/>
      <c r="B60" s="1"/>
      <c r="C60" s="1"/>
      <c r="D60" s="1" t="s">
        <v>47</v>
      </c>
      <c r="E60" s="1"/>
      <c r="F60" s="1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1:19" x14ac:dyDescent="0.25">
      <c r="A61" s="1"/>
      <c r="B61" s="1"/>
      <c r="C61" s="1"/>
      <c r="D61" s="1"/>
      <c r="E61" s="1" t="s">
        <v>48</v>
      </c>
      <c r="F61" s="1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</row>
    <row r="62" spans="1:19" x14ac:dyDescent="0.25">
      <c r="A62" s="1"/>
      <c r="B62" s="1"/>
      <c r="C62" s="1"/>
      <c r="D62" s="1"/>
      <c r="E62" s="1"/>
      <c r="F62" s="1" t="s">
        <v>49</v>
      </c>
      <c r="G62" s="9">
        <v>0</v>
      </c>
      <c r="H62" s="9">
        <v>232.88</v>
      </c>
      <c r="I62" s="9">
        <v>83.73</v>
      </c>
      <c r="J62" s="9">
        <v>75</v>
      </c>
      <c r="K62" s="9">
        <v>20</v>
      </c>
      <c r="L62" s="9">
        <v>114.7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299</v>
      </c>
      <c r="S62" s="9">
        <v>825.31</v>
      </c>
    </row>
    <row r="63" spans="1:19" x14ac:dyDescent="0.25">
      <c r="A63" s="1"/>
      <c r="B63" s="1"/>
      <c r="C63" s="1"/>
      <c r="D63" s="1"/>
      <c r="E63" s="1"/>
      <c r="F63" s="1" t="s">
        <v>50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-30</v>
      </c>
      <c r="S63" s="9">
        <v>-30</v>
      </c>
    </row>
    <row r="64" spans="1:19" x14ac:dyDescent="0.25">
      <c r="A64" s="1"/>
      <c r="B64" s="1"/>
      <c r="C64" s="1"/>
      <c r="D64" s="1"/>
      <c r="E64" s="1"/>
      <c r="F64" s="1" t="s">
        <v>51</v>
      </c>
      <c r="G64" s="9">
        <v>0</v>
      </c>
      <c r="H64" s="9">
        <v>0</v>
      </c>
      <c r="I64" s="9">
        <v>0</v>
      </c>
      <c r="J64" s="9">
        <v>116.13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321.54000000000002</v>
      </c>
      <c r="S64" s="9">
        <v>437.67</v>
      </c>
    </row>
    <row r="65" spans="1:19" ht="15.75" thickBot="1" x14ac:dyDescent="0.3">
      <c r="A65" s="1"/>
      <c r="B65" s="1"/>
      <c r="C65" s="1"/>
      <c r="D65" s="1"/>
      <c r="E65" s="1"/>
      <c r="F65" s="1" t="s">
        <v>52</v>
      </c>
      <c r="G65" s="10">
        <v>0</v>
      </c>
      <c r="H65" s="10">
        <v>0</v>
      </c>
      <c r="I65" s="10">
        <v>0</v>
      </c>
      <c r="J65" s="10">
        <v>1.54</v>
      </c>
      <c r="K65" s="10">
        <v>0</v>
      </c>
      <c r="L65" s="10">
        <v>0</v>
      </c>
      <c r="M65" s="10">
        <v>27.02</v>
      </c>
      <c r="N65" s="10">
        <v>0</v>
      </c>
      <c r="O65" s="10">
        <v>0</v>
      </c>
      <c r="P65" s="10">
        <v>0</v>
      </c>
      <c r="Q65" s="10">
        <v>0</v>
      </c>
      <c r="R65" s="10">
        <v>600.6</v>
      </c>
      <c r="S65" s="10">
        <v>629.16</v>
      </c>
    </row>
    <row r="66" spans="1:19" x14ac:dyDescent="0.25">
      <c r="A66" s="1"/>
      <c r="B66" s="1"/>
      <c r="C66" s="1"/>
      <c r="D66" s="1"/>
      <c r="E66" s="1" t="s">
        <v>53</v>
      </c>
      <c r="F66" s="1"/>
      <c r="G66" s="9">
        <v>0</v>
      </c>
      <c r="H66" s="9">
        <v>232.88</v>
      </c>
      <c r="I66" s="9">
        <v>83.73</v>
      </c>
      <c r="J66" s="9">
        <v>192.67</v>
      </c>
      <c r="K66" s="9">
        <v>20</v>
      </c>
      <c r="L66" s="9">
        <v>114.7</v>
      </c>
      <c r="M66" s="9">
        <v>27.02</v>
      </c>
      <c r="N66" s="9">
        <v>0</v>
      </c>
      <c r="O66" s="9">
        <v>0</v>
      </c>
      <c r="P66" s="9">
        <v>0</v>
      </c>
      <c r="Q66" s="9">
        <v>0</v>
      </c>
      <c r="R66" s="9">
        <v>1191.1400000000001</v>
      </c>
      <c r="S66" s="9">
        <v>1862.14</v>
      </c>
    </row>
    <row r="67" spans="1:19" x14ac:dyDescent="0.25">
      <c r="A67" s="1"/>
      <c r="B67" s="1"/>
      <c r="C67" s="1"/>
      <c r="D67" s="1"/>
      <c r="E67" s="1" t="s">
        <v>54</v>
      </c>
      <c r="F67" s="1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19" x14ac:dyDescent="0.25">
      <c r="A68" s="1"/>
      <c r="B68" s="1"/>
      <c r="C68" s="1"/>
      <c r="D68" s="1"/>
      <c r="E68" s="1"/>
      <c r="F68" s="1" t="s">
        <v>55</v>
      </c>
      <c r="G68" s="9">
        <v>5.4</v>
      </c>
      <c r="H68" s="9">
        <v>5.4</v>
      </c>
      <c r="I68" s="9">
        <v>5.4</v>
      </c>
      <c r="J68" s="9">
        <v>-64.61</v>
      </c>
      <c r="K68" s="9">
        <v>0.39</v>
      </c>
      <c r="L68" s="9">
        <v>5.39</v>
      </c>
      <c r="M68" s="9">
        <v>5.39</v>
      </c>
      <c r="N68" s="9">
        <v>5.39</v>
      </c>
      <c r="O68" s="9">
        <v>5.39</v>
      </c>
      <c r="P68" s="9">
        <v>5.39</v>
      </c>
      <c r="Q68" s="9">
        <v>65.39</v>
      </c>
      <c r="R68" s="9">
        <v>5.39</v>
      </c>
      <c r="S68" s="9">
        <v>49.71</v>
      </c>
    </row>
    <row r="69" spans="1:19" x14ac:dyDescent="0.25">
      <c r="A69" s="1"/>
      <c r="B69" s="1"/>
      <c r="C69" s="1"/>
      <c r="D69" s="1"/>
      <c r="E69" s="1"/>
      <c r="F69" s="1" t="s">
        <v>56</v>
      </c>
      <c r="G69" s="9">
        <v>205</v>
      </c>
      <c r="H69" s="9">
        <v>240</v>
      </c>
      <c r="I69" s="9">
        <v>313.5</v>
      </c>
      <c r="J69" s="9">
        <v>344</v>
      </c>
      <c r="K69" s="9">
        <v>345</v>
      </c>
      <c r="L69" s="9">
        <v>165</v>
      </c>
      <c r="M69" s="9">
        <v>205</v>
      </c>
      <c r="N69" s="9">
        <v>260</v>
      </c>
      <c r="O69" s="9">
        <v>280</v>
      </c>
      <c r="P69" s="9">
        <v>200</v>
      </c>
      <c r="Q69" s="9">
        <v>0</v>
      </c>
      <c r="R69" s="9">
        <v>465</v>
      </c>
      <c r="S69" s="9">
        <v>3022.5</v>
      </c>
    </row>
    <row r="70" spans="1:19" x14ac:dyDescent="0.25">
      <c r="A70" s="1"/>
      <c r="B70" s="1"/>
      <c r="C70" s="1"/>
      <c r="D70" s="1"/>
      <c r="E70" s="1"/>
      <c r="F70" s="1" t="s">
        <v>57</v>
      </c>
      <c r="G70" s="9">
        <v>0</v>
      </c>
      <c r="H70" s="9">
        <v>400</v>
      </c>
      <c r="I70" s="9">
        <v>0</v>
      </c>
      <c r="J70" s="9">
        <v>0</v>
      </c>
      <c r="K70" s="9">
        <v>0</v>
      </c>
      <c r="L70" s="9">
        <v>0</v>
      </c>
      <c r="M70" s="9">
        <v>33.94</v>
      </c>
      <c r="N70" s="9">
        <v>0</v>
      </c>
      <c r="O70" s="9">
        <v>0</v>
      </c>
      <c r="P70" s="9">
        <v>0</v>
      </c>
      <c r="Q70" s="9">
        <v>46.32</v>
      </c>
      <c r="R70" s="9">
        <v>0</v>
      </c>
      <c r="S70" s="9">
        <v>480.26</v>
      </c>
    </row>
    <row r="71" spans="1:19" x14ac:dyDescent="0.25">
      <c r="A71" s="1"/>
      <c r="B71" s="1"/>
      <c r="C71" s="1"/>
      <c r="D71" s="1"/>
      <c r="E71" s="1"/>
      <c r="F71" s="1" t="s">
        <v>58</v>
      </c>
      <c r="G71" s="9">
        <v>0</v>
      </c>
      <c r="H71" s="9">
        <v>0</v>
      </c>
      <c r="I71" s="9">
        <v>0</v>
      </c>
      <c r="J71" s="9">
        <v>179.81</v>
      </c>
      <c r="K71" s="9">
        <v>140.80000000000001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10.8</v>
      </c>
      <c r="R71" s="9">
        <v>0</v>
      </c>
      <c r="S71" s="9">
        <v>331.41</v>
      </c>
    </row>
    <row r="72" spans="1:19" x14ac:dyDescent="0.25">
      <c r="A72" s="1"/>
      <c r="B72" s="1"/>
      <c r="C72" s="1"/>
      <c r="D72" s="1"/>
      <c r="E72" s="1"/>
      <c r="F72" s="1" t="s">
        <v>50</v>
      </c>
      <c r="G72" s="9">
        <v>167.88</v>
      </c>
      <c r="H72" s="9">
        <v>54.44</v>
      </c>
      <c r="I72" s="9">
        <v>0</v>
      </c>
      <c r="J72" s="9">
        <v>0</v>
      </c>
      <c r="K72" s="9">
        <v>0</v>
      </c>
      <c r="L72" s="9">
        <v>277.14999999999998</v>
      </c>
      <c r="M72" s="9">
        <v>295.74</v>
      </c>
      <c r="N72" s="9">
        <v>21.14</v>
      </c>
      <c r="O72" s="9">
        <v>96</v>
      </c>
      <c r="P72" s="9">
        <v>640.20000000000005</v>
      </c>
      <c r="Q72" s="9">
        <v>19.88</v>
      </c>
      <c r="R72" s="9">
        <v>133.19999999999999</v>
      </c>
      <c r="S72" s="9">
        <v>1705.63</v>
      </c>
    </row>
    <row r="73" spans="1:19" x14ac:dyDescent="0.25">
      <c r="A73" s="1"/>
      <c r="B73" s="1"/>
      <c r="C73" s="1"/>
      <c r="D73" s="1"/>
      <c r="E73" s="1"/>
      <c r="F73" s="1" t="s">
        <v>59</v>
      </c>
      <c r="G73" s="9">
        <v>312.25</v>
      </c>
      <c r="H73" s="9">
        <v>143.68</v>
      </c>
      <c r="I73" s="9">
        <v>31.84</v>
      </c>
      <c r="J73" s="9">
        <v>216.81</v>
      </c>
      <c r="K73" s="9">
        <v>113.01</v>
      </c>
      <c r="L73" s="9">
        <v>39.549999999999997</v>
      </c>
      <c r="M73" s="9">
        <v>139.09</v>
      </c>
      <c r="N73" s="9">
        <v>137.71</v>
      </c>
      <c r="O73" s="9">
        <v>5.88</v>
      </c>
      <c r="P73" s="9">
        <v>48.33</v>
      </c>
      <c r="Q73" s="9">
        <v>195.39</v>
      </c>
      <c r="R73" s="9">
        <v>132.25</v>
      </c>
      <c r="S73" s="9">
        <v>1515.79</v>
      </c>
    </row>
    <row r="74" spans="1:19" x14ac:dyDescent="0.25">
      <c r="A74" s="1"/>
      <c r="B74" s="1"/>
      <c r="C74" s="1"/>
      <c r="D74" s="1"/>
      <c r="E74" s="1"/>
      <c r="F74" s="1" t="s">
        <v>60</v>
      </c>
      <c r="G74" s="9">
        <v>0</v>
      </c>
      <c r="H74" s="9">
        <v>0</v>
      </c>
      <c r="I74" s="9">
        <v>0</v>
      </c>
      <c r="J74" s="9">
        <v>0</v>
      </c>
      <c r="K74" s="9">
        <v>78</v>
      </c>
      <c r="L74" s="9">
        <v>23.4</v>
      </c>
      <c r="M74" s="9">
        <v>676.2</v>
      </c>
      <c r="N74" s="9">
        <v>0</v>
      </c>
      <c r="O74" s="9">
        <v>133.6</v>
      </c>
      <c r="P74" s="9">
        <v>0</v>
      </c>
      <c r="Q74" s="9">
        <v>54.76</v>
      </c>
      <c r="R74" s="9">
        <v>485</v>
      </c>
      <c r="S74" s="9">
        <v>1450.96</v>
      </c>
    </row>
    <row r="75" spans="1:19" ht="15.75" thickBot="1" x14ac:dyDescent="0.3">
      <c r="A75" s="1"/>
      <c r="B75" s="1"/>
      <c r="C75" s="1"/>
      <c r="D75" s="1"/>
      <c r="E75" s="1"/>
      <c r="F75" s="1" t="s">
        <v>42</v>
      </c>
      <c r="G75" s="10">
        <v>0</v>
      </c>
      <c r="H75" s="10">
        <v>0</v>
      </c>
      <c r="I75" s="10">
        <v>0</v>
      </c>
      <c r="J75" s="10">
        <v>65.319999999999993</v>
      </c>
      <c r="K75" s="10">
        <v>-23.35</v>
      </c>
      <c r="L75" s="10">
        <v>0</v>
      </c>
      <c r="M75" s="10">
        <v>0</v>
      </c>
      <c r="N75" s="10">
        <v>0</v>
      </c>
      <c r="O75" s="10">
        <v>2.16</v>
      </c>
      <c r="P75" s="10">
        <v>0</v>
      </c>
      <c r="Q75" s="10">
        <v>0</v>
      </c>
      <c r="R75" s="10">
        <v>3.23</v>
      </c>
      <c r="S75" s="10">
        <v>47.36</v>
      </c>
    </row>
    <row r="76" spans="1:19" x14ac:dyDescent="0.25">
      <c r="A76" s="1"/>
      <c r="B76" s="1"/>
      <c r="C76" s="1"/>
      <c r="D76" s="1"/>
      <c r="E76" s="1" t="s">
        <v>61</v>
      </c>
      <c r="F76" s="1"/>
      <c r="G76" s="9">
        <v>690.53</v>
      </c>
      <c r="H76" s="9">
        <v>843.52</v>
      </c>
      <c r="I76" s="9">
        <v>350.74</v>
      </c>
      <c r="J76" s="9">
        <v>741.33</v>
      </c>
      <c r="K76" s="9">
        <v>653.85</v>
      </c>
      <c r="L76" s="9">
        <v>510.49</v>
      </c>
      <c r="M76" s="9">
        <v>1355.36</v>
      </c>
      <c r="N76" s="9">
        <v>424.24</v>
      </c>
      <c r="O76" s="9">
        <v>523.03</v>
      </c>
      <c r="P76" s="9">
        <v>893.92</v>
      </c>
      <c r="Q76" s="9">
        <v>392.54</v>
      </c>
      <c r="R76" s="9">
        <v>1224.07</v>
      </c>
      <c r="S76" s="9">
        <v>8603.6200000000008</v>
      </c>
    </row>
    <row r="77" spans="1:19" x14ac:dyDescent="0.25">
      <c r="A77" s="1"/>
      <c r="B77" s="1"/>
      <c r="C77" s="1"/>
      <c r="D77" s="1"/>
      <c r="E77" s="1" t="s">
        <v>62</v>
      </c>
      <c r="F77" s="1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</row>
    <row r="78" spans="1:19" x14ac:dyDescent="0.25">
      <c r="A78" s="1"/>
      <c r="B78" s="1"/>
      <c r="C78" s="1"/>
      <c r="D78" s="1"/>
      <c r="E78" s="1"/>
      <c r="F78" s="1" t="s">
        <v>63</v>
      </c>
      <c r="G78" s="9">
        <v>201.32</v>
      </c>
      <c r="H78" s="9">
        <v>35</v>
      </c>
      <c r="I78" s="9">
        <v>2683.13</v>
      </c>
      <c r="J78" s="9">
        <v>0</v>
      </c>
      <c r="K78" s="9">
        <v>0</v>
      </c>
      <c r="L78" s="9">
        <v>1046.5999999999999</v>
      </c>
      <c r="M78" s="9">
        <v>964.4</v>
      </c>
      <c r="N78" s="9">
        <v>0</v>
      </c>
      <c r="O78" s="9">
        <v>811</v>
      </c>
      <c r="P78" s="9">
        <v>0</v>
      </c>
      <c r="Q78" s="9">
        <v>1191.0999999999999</v>
      </c>
      <c r="R78" s="9">
        <v>1509.8</v>
      </c>
      <c r="S78" s="9">
        <v>8442.35</v>
      </c>
    </row>
    <row r="79" spans="1:19" x14ac:dyDescent="0.25">
      <c r="A79" s="1"/>
      <c r="B79" s="1"/>
      <c r="C79" s="1"/>
      <c r="D79" s="1"/>
      <c r="E79" s="1"/>
      <c r="F79" s="1" t="s">
        <v>268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175</v>
      </c>
      <c r="R79" s="9">
        <v>0</v>
      </c>
      <c r="S79" s="9">
        <v>175</v>
      </c>
    </row>
    <row r="80" spans="1:19" ht="15.75" thickBot="1" x14ac:dyDescent="0.3">
      <c r="A80" s="1"/>
      <c r="B80" s="1"/>
      <c r="C80" s="1"/>
      <c r="D80" s="1"/>
      <c r="E80" s="1"/>
      <c r="F80" s="1" t="s">
        <v>64</v>
      </c>
      <c r="G80" s="9">
        <v>0</v>
      </c>
      <c r="H80" s="9">
        <v>12.93</v>
      </c>
      <c r="I80" s="9">
        <v>0</v>
      </c>
      <c r="J80" s="9">
        <v>0</v>
      </c>
      <c r="K80" s="9">
        <v>0</v>
      </c>
      <c r="L80" s="9">
        <v>100</v>
      </c>
      <c r="M80" s="9">
        <v>489</v>
      </c>
      <c r="N80" s="9">
        <v>0</v>
      </c>
      <c r="O80" s="9">
        <v>0</v>
      </c>
      <c r="P80" s="9">
        <v>0</v>
      </c>
      <c r="Q80" s="9">
        <v>187.07</v>
      </c>
      <c r="R80" s="9">
        <v>0</v>
      </c>
      <c r="S80" s="9">
        <v>789</v>
      </c>
    </row>
    <row r="81" spans="1:19" ht="15.75" thickBot="1" x14ac:dyDescent="0.3">
      <c r="A81" s="1"/>
      <c r="B81" s="1"/>
      <c r="C81" s="1"/>
      <c r="D81" s="1"/>
      <c r="E81" s="1" t="s">
        <v>65</v>
      </c>
      <c r="F81" s="1"/>
      <c r="G81" s="11">
        <v>201.32</v>
      </c>
      <c r="H81" s="11">
        <v>47.93</v>
      </c>
      <c r="I81" s="11">
        <v>2683.13</v>
      </c>
      <c r="J81" s="11">
        <v>0</v>
      </c>
      <c r="K81" s="11">
        <v>0</v>
      </c>
      <c r="L81" s="11">
        <v>1146.5999999999999</v>
      </c>
      <c r="M81" s="11">
        <v>1453.4</v>
      </c>
      <c r="N81" s="11">
        <v>0</v>
      </c>
      <c r="O81" s="11">
        <v>811</v>
      </c>
      <c r="P81" s="11">
        <v>0</v>
      </c>
      <c r="Q81" s="11">
        <v>1553.17</v>
      </c>
      <c r="R81" s="11">
        <v>1509.8</v>
      </c>
      <c r="S81" s="11">
        <v>9406.35</v>
      </c>
    </row>
    <row r="82" spans="1:19" x14ac:dyDescent="0.25">
      <c r="A82" s="1"/>
      <c r="B82" s="1"/>
      <c r="C82" s="1"/>
      <c r="D82" s="1" t="s">
        <v>66</v>
      </c>
      <c r="E82" s="1"/>
      <c r="F82" s="1"/>
      <c r="G82" s="9">
        <v>891.85</v>
      </c>
      <c r="H82" s="9">
        <v>1124.33</v>
      </c>
      <c r="I82" s="9">
        <v>3117.6</v>
      </c>
      <c r="J82" s="9">
        <v>934</v>
      </c>
      <c r="K82" s="9">
        <v>673.85</v>
      </c>
      <c r="L82" s="9">
        <v>1771.79</v>
      </c>
      <c r="M82" s="9">
        <v>2835.78</v>
      </c>
      <c r="N82" s="9">
        <v>424.24</v>
      </c>
      <c r="O82" s="9">
        <v>1334.03</v>
      </c>
      <c r="P82" s="9">
        <v>893.92</v>
      </c>
      <c r="Q82" s="9">
        <v>1945.71</v>
      </c>
      <c r="R82" s="9">
        <v>3925.01</v>
      </c>
      <c r="S82" s="9">
        <v>19872.11</v>
      </c>
    </row>
    <row r="83" spans="1:19" x14ac:dyDescent="0.25">
      <c r="A83" s="1"/>
      <c r="B83" s="1"/>
      <c r="C83" s="1"/>
      <c r="D83" s="1" t="s">
        <v>67</v>
      </c>
      <c r="E83" s="1"/>
      <c r="F83" s="1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</row>
    <row r="84" spans="1:19" x14ac:dyDescent="0.25">
      <c r="A84" s="1"/>
      <c r="B84" s="1"/>
      <c r="C84" s="1"/>
      <c r="D84" s="1"/>
      <c r="E84" s="1" t="s">
        <v>68</v>
      </c>
      <c r="F84" s="1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</row>
    <row r="85" spans="1:19" x14ac:dyDescent="0.25">
      <c r="A85" s="1"/>
      <c r="B85" s="1"/>
      <c r="C85" s="1"/>
      <c r="D85" s="1"/>
      <c r="E85" s="1"/>
      <c r="F85" s="1" t="s">
        <v>69</v>
      </c>
      <c r="G85" s="9">
        <v>69.239999999999995</v>
      </c>
      <c r="H85" s="9">
        <v>69.239999999999995</v>
      </c>
      <c r="I85" s="9">
        <v>69.239999999999995</v>
      </c>
      <c r="J85" s="9">
        <v>69.239999999999995</v>
      </c>
      <c r="K85" s="9">
        <v>69.239999999999995</v>
      </c>
      <c r="L85" s="9">
        <v>69.239999999999995</v>
      </c>
      <c r="M85" s="9">
        <v>69.239999999999995</v>
      </c>
      <c r="N85" s="9">
        <v>69.239999999999995</v>
      </c>
      <c r="O85" s="9">
        <v>69.239999999999995</v>
      </c>
      <c r="P85" s="9">
        <v>69.239999999999995</v>
      </c>
      <c r="Q85" s="9">
        <v>69.239999999999995</v>
      </c>
      <c r="R85" s="9">
        <v>69.239999999999995</v>
      </c>
      <c r="S85" s="9">
        <v>830.88</v>
      </c>
    </row>
    <row r="86" spans="1:19" x14ac:dyDescent="0.25">
      <c r="A86" s="1"/>
      <c r="B86" s="1"/>
      <c r="C86" s="1"/>
      <c r="D86" s="1"/>
      <c r="E86" s="1"/>
      <c r="F86" s="1" t="s">
        <v>70</v>
      </c>
      <c r="G86" s="9">
        <v>2083.34</v>
      </c>
      <c r="H86" s="9">
        <v>2083.34</v>
      </c>
      <c r="I86" s="9">
        <v>2083.34</v>
      </c>
      <c r="J86" s="9">
        <v>2083.34</v>
      </c>
      <c r="K86" s="9">
        <v>2083.34</v>
      </c>
      <c r="L86" s="9">
        <v>2083.34</v>
      </c>
      <c r="M86" s="9">
        <v>2083.34</v>
      </c>
      <c r="N86" s="9">
        <v>2083.34</v>
      </c>
      <c r="O86" s="9">
        <v>2083.34</v>
      </c>
      <c r="P86" s="9">
        <v>2083.34</v>
      </c>
      <c r="Q86" s="9">
        <v>2083.34</v>
      </c>
      <c r="R86" s="9">
        <v>2083.34</v>
      </c>
      <c r="S86" s="9">
        <v>25000.080000000002</v>
      </c>
    </row>
    <row r="87" spans="1:19" x14ac:dyDescent="0.25">
      <c r="A87" s="1"/>
      <c r="B87" s="1"/>
      <c r="C87" s="1"/>
      <c r="D87" s="1"/>
      <c r="E87" s="1"/>
      <c r="F87" s="1" t="s">
        <v>71</v>
      </c>
      <c r="G87" s="9">
        <v>693.33</v>
      </c>
      <c r="H87" s="9">
        <v>693.33</v>
      </c>
      <c r="I87" s="9">
        <v>693.33</v>
      </c>
      <c r="J87" s="9">
        <v>693.33</v>
      </c>
      <c r="K87" s="9">
        <v>693.33</v>
      </c>
      <c r="L87" s="9">
        <v>693.33</v>
      </c>
      <c r="M87" s="9">
        <v>693.33</v>
      </c>
      <c r="N87" s="9">
        <v>693.33</v>
      </c>
      <c r="O87" s="9">
        <v>693.33</v>
      </c>
      <c r="P87" s="9">
        <v>693.33</v>
      </c>
      <c r="Q87" s="9">
        <v>693.33</v>
      </c>
      <c r="R87" s="9">
        <v>693.33</v>
      </c>
      <c r="S87" s="9">
        <v>8319.9599999999991</v>
      </c>
    </row>
    <row r="88" spans="1:19" x14ac:dyDescent="0.25">
      <c r="A88" s="1"/>
      <c r="B88" s="1"/>
      <c r="C88" s="1"/>
      <c r="D88" s="1"/>
      <c r="E88" s="1"/>
      <c r="F88" s="1" t="s">
        <v>72</v>
      </c>
      <c r="G88" s="9">
        <v>714.69</v>
      </c>
      <c r="H88" s="9">
        <v>1435.77</v>
      </c>
      <c r="I88" s="9">
        <v>3547.5</v>
      </c>
      <c r="J88" s="9">
        <v>0</v>
      </c>
      <c r="K88" s="9">
        <v>3276.46</v>
      </c>
      <c r="L88" s="9">
        <v>0</v>
      </c>
      <c r="M88" s="9">
        <v>790.17</v>
      </c>
      <c r="N88" s="9">
        <v>777.2</v>
      </c>
      <c r="O88" s="9">
        <v>0</v>
      </c>
      <c r="P88" s="9">
        <v>0</v>
      </c>
      <c r="Q88" s="9">
        <v>0</v>
      </c>
      <c r="R88" s="9">
        <v>0</v>
      </c>
      <c r="S88" s="9">
        <v>10541.79</v>
      </c>
    </row>
    <row r="89" spans="1:19" ht="15.75" thickBot="1" x14ac:dyDescent="0.3">
      <c r="A89" s="1"/>
      <c r="B89" s="1"/>
      <c r="C89" s="1"/>
      <c r="D89" s="1"/>
      <c r="E89" s="1"/>
      <c r="F89" s="1" t="s">
        <v>73</v>
      </c>
      <c r="G89" s="10">
        <v>5380</v>
      </c>
      <c r="H89" s="10">
        <v>5380</v>
      </c>
      <c r="I89" s="10">
        <v>5380</v>
      </c>
      <c r="J89" s="10">
        <v>5380</v>
      </c>
      <c r="K89" s="10">
        <v>5380</v>
      </c>
      <c r="L89" s="10">
        <v>5380</v>
      </c>
      <c r="M89" s="10">
        <v>5380</v>
      </c>
      <c r="N89" s="10">
        <v>5380</v>
      </c>
      <c r="O89" s="10">
        <v>5380</v>
      </c>
      <c r="P89" s="10">
        <v>5380</v>
      </c>
      <c r="Q89" s="10">
        <v>5380</v>
      </c>
      <c r="R89" s="10">
        <v>5380</v>
      </c>
      <c r="S89" s="10">
        <v>64560</v>
      </c>
    </row>
    <row r="90" spans="1:19" x14ac:dyDescent="0.25">
      <c r="A90" s="1"/>
      <c r="B90" s="1"/>
      <c r="C90" s="1"/>
      <c r="D90" s="1"/>
      <c r="E90" s="1" t="s">
        <v>74</v>
      </c>
      <c r="F90" s="1"/>
      <c r="G90" s="9">
        <v>8940.6</v>
      </c>
      <c r="H90" s="9">
        <v>9661.68</v>
      </c>
      <c r="I90" s="9">
        <v>11773.41</v>
      </c>
      <c r="J90" s="9">
        <v>8225.91</v>
      </c>
      <c r="K90" s="9">
        <v>11502.37</v>
      </c>
      <c r="L90" s="9">
        <v>8225.91</v>
      </c>
      <c r="M90" s="9">
        <v>9016.08</v>
      </c>
      <c r="N90" s="9">
        <v>9003.11</v>
      </c>
      <c r="O90" s="9">
        <v>8225.91</v>
      </c>
      <c r="P90" s="9">
        <v>8225.91</v>
      </c>
      <c r="Q90" s="9">
        <v>8225.91</v>
      </c>
      <c r="R90" s="9">
        <v>8225.91</v>
      </c>
      <c r="S90" s="9">
        <v>109252.71</v>
      </c>
    </row>
    <row r="91" spans="1:19" x14ac:dyDescent="0.25">
      <c r="A91" s="1"/>
      <c r="B91" s="1"/>
      <c r="C91" s="1"/>
      <c r="D91" s="1"/>
      <c r="E91" s="1" t="s">
        <v>75</v>
      </c>
      <c r="F91" s="1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 x14ac:dyDescent="0.25">
      <c r="A92" s="1"/>
      <c r="B92" s="1"/>
      <c r="C92" s="1"/>
      <c r="D92" s="1"/>
      <c r="E92" s="1"/>
      <c r="F92" s="1" t="s">
        <v>76</v>
      </c>
      <c r="G92" s="9">
        <v>36.89</v>
      </c>
      <c r="H92" s="9">
        <v>36.89</v>
      </c>
      <c r="I92" s="9">
        <v>36.89</v>
      </c>
      <c r="J92" s="9">
        <v>36.89</v>
      </c>
      <c r="K92" s="9">
        <v>36.89</v>
      </c>
      <c r="L92" s="9">
        <v>36.89</v>
      </c>
      <c r="M92" s="9">
        <v>36.89</v>
      </c>
      <c r="N92" s="9">
        <v>36.89</v>
      </c>
      <c r="O92" s="9">
        <v>36.89</v>
      </c>
      <c r="P92" s="9">
        <v>36.89</v>
      </c>
      <c r="Q92" s="9">
        <v>36.89</v>
      </c>
      <c r="R92" s="9">
        <v>36.89</v>
      </c>
      <c r="S92" s="9">
        <v>442.68</v>
      </c>
    </row>
    <row r="93" spans="1:19" x14ac:dyDescent="0.25">
      <c r="A93" s="1"/>
      <c r="B93" s="1"/>
      <c r="C93" s="1"/>
      <c r="D93" s="1"/>
      <c r="E93" s="1"/>
      <c r="F93" s="1" t="s">
        <v>77</v>
      </c>
      <c r="G93" s="9">
        <v>1333.34</v>
      </c>
      <c r="H93" s="9">
        <v>1333.34</v>
      </c>
      <c r="I93" s="9">
        <v>1333.34</v>
      </c>
      <c r="J93" s="9">
        <v>1333.34</v>
      </c>
      <c r="K93" s="9">
        <v>1333.34</v>
      </c>
      <c r="L93" s="9">
        <v>1333.34</v>
      </c>
      <c r="M93" s="9">
        <v>1333.34</v>
      </c>
      <c r="N93" s="9">
        <v>1333.34</v>
      </c>
      <c r="O93" s="9">
        <v>1333.34</v>
      </c>
      <c r="P93" s="9">
        <v>1333.34</v>
      </c>
      <c r="Q93" s="9">
        <v>1333.34</v>
      </c>
      <c r="R93" s="9">
        <v>1333.34</v>
      </c>
      <c r="S93" s="9">
        <v>16000.08</v>
      </c>
    </row>
    <row r="94" spans="1:19" x14ac:dyDescent="0.25">
      <c r="A94" s="1"/>
      <c r="B94" s="1"/>
      <c r="C94" s="1"/>
      <c r="D94" s="1"/>
      <c r="E94" s="1"/>
      <c r="F94" s="1" t="s">
        <v>78</v>
      </c>
      <c r="G94" s="9">
        <v>745.17</v>
      </c>
      <c r="H94" s="9">
        <v>745.17</v>
      </c>
      <c r="I94" s="9">
        <v>745.17</v>
      </c>
      <c r="J94" s="9">
        <v>745.17</v>
      </c>
      <c r="K94" s="9">
        <v>745.17</v>
      </c>
      <c r="L94" s="9">
        <v>745.17</v>
      </c>
      <c r="M94" s="9">
        <v>745.16</v>
      </c>
      <c r="N94" s="9">
        <v>745.16</v>
      </c>
      <c r="O94" s="9">
        <v>745.16</v>
      </c>
      <c r="P94" s="9">
        <v>745.15</v>
      </c>
      <c r="Q94" s="9">
        <v>745.15</v>
      </c>
      <c r="R94" s="9">
        <v>745.15</v>
      </c>
      <c r="S94" s="9">
        <v>8941.9500000000007</v>
      </c>
    </row>
    <row r="95" spans="1:19" x14ac:dyDescent="0.25">
      <c r="A95" s="1"/>
      <c r="B95" s="1"/>
      <c r="C95" s="1"/>
      <c r="D95" s="1"/>
      <c r="E95" s="1"/>
      <c r="F95" s="1" t="s">
        <v>79</v>
      </c>
      <c r="G95" s="9">
        <v>2637.42</v>
      </c>
      <c r="H95" s="9">
        <v>2637.42</v>
      </c>
      <c r="I95" s="9">
        <v>2637.42</v>
      </c>
      <c r="J95" s="9">
        <v>2637.42</v>
      </c>
      <c r="K95" s="9">
        <v>2637.42</v>
      </c>
      <c r="L95" s="9">
        <v>2637.42</v>
      </c>
      <c r="M95" s="9">
        <v>2637.42</v>
      </c>
      <c r="N95" s="9">
        <v>2637.42</v>
      </c>
      <c r="O95" s="9">
        <v>2637.42</v>
      </c>
      <c r="P95" s="9">
        <v>2637.42</v>
      </c>
      <c r="Q95" s="9">
        <v>2637.42</v>
      </c>
      <c r="R95" s="9">
        <v>2637.42</v>
      </c>
      <c r="S95" s="9">
        <v>31649.040000000001</v>
      </c>
    </row>
    <row r="96" spans="1:19" x14ac:dyDescent="0.25">
      <c r="A96" s="1"/>
      <c r="B96" s="1"/>
      <c r="C96" s="1"/>
      <c r="D96" s="1"/>
      <c r="E96" s="1"/>
      <c r="F96" s="1" t="s">
        <v>71</v>
      </c>
      <c r="G96" s="9">
        <v>368.83</v>
      </c>
      <c r="H96" s="9">
        <v>368.83</v>
      </c>
      <c r="I96" s="9">
        <v>368.83</v>
      </c>
      <c r="J96" s="9">
        <v>368.83</v>
      </c>
      <c r="K96" s="9">
        <v>368.83</v>
      </c>
      <c r="L96" s="9">
        <v>368.83</v>
      </c>
      <c r="M96" s="9">
        <v>368.83</v>
      </c>
      <c r="N96" s="9">
        <v>368.83</v>
      </c>
      <c r="O96" s="9">
        <v>368.83</v>
      </c>
      <c r="P96" s="9">
        <v>368.83</v>
      </c>
      <c r="Q96" s="9">
        <v>368.83</v>
      </c>
      <c r="R96" s="9">
        <v>368.83</v>
      </c>
      <c r="S96" s="9">
        <v>4425.96</v>
      </c>
    </row>
    <row r="97" spans="1:19" ht="15.75" thickBot="1" x14ac:dyDescent="0.3">
      <c r="A97" s="1"/>
      <c r="B97" s="1"/>
      <c r="C97" s="1"/>
      <c r="D97" s="1"/>
      <c r="E97" s="1"/>
      <c r="F97" s="1" t="s">
        <v>72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861.25</v>
      </c>
      <c r="N97" s="9">
        <v>0</v>
      </c>
      <c r="O97" s="9">
        <v>0</v>
      </c>
      <c r="P97" s="9">
        <v>0</v>
      </c>
      <c r="Q97" s="9">
        <v>455</v>
      </c>
      <c r="R97" s="9">
        <v>1683.75</v>
      </c>
      <c r="S97" s="9">
        <v>3000</v>
      </c>
    </row>
    <row r="98" spans="1:19" ht="15.75" thickBot="1" x14ac:dyDescent="0.3">
      <c r="A98" s="1"/>
      <c r="B98" s="1"/>
      <c r="C98" s="1"/>
      <c r="D98" s="1"/>
      <c r="E98" s="1" t="s">
        <v>80</v>
      </c>
      <c r="F98" s="1"/>
      <c r="G98" s="11">
        <v>5121.6499999999996</v>
      </c>
      <c r="H98" s="11">
        <v>5121.6499999999996</v>
      </c>
      <c r="I98" s="11">
        <v>5121.6499999999996</v>
      </c>
      <c r="J98" s="11">
        <v>5121.6499999999996</v>
      </c>
      <c r="K98" s="11">
        <v>5121.6499999999996</v>
      </c>
      <c r="L98" s="11">
        <v>5121.6499999999996</v>
      </c>
      <c r="M98" s="11">
        <v>5982.89</v>
      </c>
      <c r="N98" s="11">
        <v>5121.6400000000003</v>
      </c>
      <c r="O98" s="11">
        <v>5121.6400000000003</v>
      </c>
      <c r="P98" s="11">
        <v>5121.63</v>
      </c>
      <c r="Q98" s="11">
        <v>5576.63</v>
      </c>
      <c r="R98" s="11">
        <v>6805.38</v>
      </c>
      <c r="S98" s="11">
        <v>64459.71</v>
      </c>
    </row>
    <row r="99" spans="1:19" x14ac:dyDescent="0.25">
      <c r="A99" s="1"/>
      <c r="B99" s="1"/>
      <c r="C99" s="1"/>
      <c r="D99" s="1" t="s">
        <v>81</v>
      </c>
      <c r="E99" s="1"/>
      <c r="F99" s="1"/>
      <c r="G99" s="9">
        <v>14062.25</v>
      </c>
      <c r="H99" s="9">
        <v>14783.33</v>
      </c>
      <c r="I99" s="9">
        <v>16895.060000000001</v>
      </c>
      <c r="J99" s="9">
        <v>13347.56</v>
      </c>
      <c r="K99" s="9">
        <v>16624.02</v>
      </c>
      <c r="L99" s="9">
        <v>13347.56</v>
      </c>
      <c r="M99" s="9">
        <v>14998.97</v>
      </c>
      <c r="N99" s="9">
        <v>14124.75</v>
      </c>
      <c r="O99" s="9">
        <v>13347.55</v>
      </c>
      <c r="P99" s="9">
        <v>13347.54</v>
      </c>
      <c r="Q99" s="9">
        <v>13802.54</v>
      </c>
      <c r="R99" s="9">
        <v>15031.29</v>
      </c>
      <c r="S99" s="9">
        <v>173712.42</v>
      </c>
    </row>
    <row r="100" spans="1:19" x14ac:dyDescent="0.25">
      <c r="A100" s="1"/>
      <c r="B100" s="1"/>
      <c r="C100" s="1"/>
      <c r="D100" s="1" t="s">
        <v>82</v>
      </c>
      <c r="E100" s="1"/>
      <c r="F100" s="1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</row>
    <row r="101" spans="1:19" x14ac:dyDescent="0.25">
      <c r="A101" s="1"/>
      <c r="B101" s="1"/>
      <c r="C101" s="1"/>
      <c r="D101" s="1"/>
      <c r="E101" s="1" t="s">
        <v>83</v>
      </c>
      <c r="F101" s="1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</row>
    <row r="102" spans="1:19" ht="15.75" thickBot="1" x14ac:dyDescent="0.3">
      <c r="A102" s="1"/>
      <c r="B102" s="1"/>
      <c r="C102" s="1"/>
      <c r="D102" s="1"/>
      <c r="E102" s="1"/>
      <c r="F102" s="1" t="s">
        <v>84</v>
      </c>
      <c r="G102" s="10">
        <v>165.36</v>
      </c>
      <c r="H102" s="10">
        <v>275.60000000000002</v>
      </c>
      <c r="I102" s="10">
        <v>633.88</v>
      </c>
      <c r="J102" s="10">
        <v>799.24</v>
      </c>
      <c r="K102" s="10">
        <v>626.99</v>
      </c>
      <c r="L102" s="10">
        <v>337.61</v>
      </c>
      <c r="M102" s="10">
        <v>868.14</v>
      </c>
      <c r="N102" s="10">
        <v>544.30999999999995</v>
      </c>
      <c r="O102" s="10">
        <v>475.41</v>
      </c>
      <c r="P102" s="10">
        <v>385.84</v>
      </c>
      <c r="Q102" s="10">
        <v>482.3</v>
      </c>
      <c r="R102" s="10">
        <v>344.5</v>
      </c>
      <c r="S102" s="10">
        <v>5939.18</v>
      </c>
    </row>
    <row r="103" spans="1:19" x14ac:dyDescent="0.25">
      <c r="A103" s="1"/>
      <c r="B103" s="1"/>
      <c r="C103" s="1"/>
      <c r="D103" s="1"/>
      <c r="E103" s="1" t="s">
        <v>85</v>
      </c>
      <c r="F103" s="1"/>
      <c r="G103" s="9">
        <v>165.36</v>
      </c>
      <c r="H103" s="9">
        <v>275.60000000000002</v>
      </c>
      <c r="I103" s="9">
        <v>633.88</v>
      </c>
      <c r="J103" s="9">
        <v>799.24</v>
      </c>
      <c r="K103" s="9">
        <v>626.99</v>
      </c>
      <c r="L103" s="9">
        <v>337.61</v>
      </c>
      <c r="M103" s="9">
        <v>868.14</v>
      </c>
      <c r="N103" s="9">
        <v>544.30999999999995</v>
      </c>
      <c r="O103" s="9">
        <v>475.41</v>
      </c>
      <c r="P103" s="9">
        <v>385.84</v>
      </c>
      <c r="Q103" s="9">
        <v>482.3</v>
      </c>
      <c r="R103" s="9">
        <v>344.5</v>
      </c>
      <c r="S103" s="9">
        <v>5939.18</v>
      </c>
    </row>
    <row r="104" spans="1:19" x14ac:dyDescent="0.25">
      <c r="A104" s="1"/>
      <c r="B104" s="1"/>
      <c r="C104" s="1"/>
      <c r="D104" s="1"/>
      <c r="E104" s="1" t="s">
        <v>86</v>
      </c>
      <c r="F104" s="1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1:19" x14ac:dyDescent="0.25">
      <c r="A105" s="1"/>
      <c r="B105" s="1"/>
      <c r="C105" s="1"/>
      <c r="D105" s="1"/>
      <c r="E105" s="1"/>
      <c r="F105" s="1" t="s">
        <v>87</v>
      </c>
      <c r="G105" s="9">
        <v>373.5</v>
      </c>
      <c r="H105" s="9">
        <v>373.5</v>
      </c>
      <c r="I105" s="9">
        <v>373.5</v>
      </c>
      <c r="J105" s="9">
        <v>373.5</v>
      </c>
      <c r="K105" s="9">
        <v>373.5</v>
      </c>
      <c r="L105" s="9">
        <v>373.5</v>
      </c>
      <c r="M105" s="9">
        <v>373.5</v>
      </c>
      <c r="N105" s="9">
        <v>373.5</v>
      </c>
      <c r="O105" s="9">
        <v>0</v>
      </c>
      <c r="P105" s="9">
        <v>0</v>
      </c>
      <c r="Q105" s="9">
        <v>0</v>
      </c>
      <c r="R105" s="9">
        <v>0</v>
      </c>
      <c r="S105" s="9">
        <v>2988</v>
      </c>
    </row>
    <row r="106" spans="1:19" ht="15.75" thickBot="1" x14ac:dyDescent="0.3">
      <c r="A106" s="1"/>
      <c r="B106" s="1"/>
      <c r="C106" s="1"/>
      <c r="D106" s="1"/>
      <c r="E106" s="1"/>
      <c r="F106" s="1" t="s">
        <v>88</v>
      </c>
      <c r="G106" s="10">
        <v>3734.76</v>
      </c>
      <c r="H106" s="10">
        <v>3734.76</v>
      </c>
      <c r="I106" s="10">
        <v>3734.76</v>
      </c>
      <c r="J106" s="10">
        <v>3734.76</v>
      </c>
      <c r="K106" s="10">
        <v>3734.76</v>
      </c>
      <c r="L106" s="10">
        <v>3734.76</v>
      </c>
      <c r="M106" s="10">
        <v>5983.51</v>
      </c>
      <c r="N106" s="10">
        <v>3733.32</v>
      </c>
      <c r="O106" s="10">
        <v>3733.32</v>
      </c>
      <c r="P106" s="10">
        <v>3733.32</v>
      </c>
      <c r="Q106" s="10">
        <v>3733.32</v>
      </c>
      <c r="R106" s="10">
        <v>3733.32</v>
      </c>
      <c r="S106" s="10">
        <v>47058.67</v>
      </c>
    </row>
    <row r="107" spans="1:19" x14ac:dyDescent="0.25">
      <c r="A107" s="1"/>
      <c r="B107" s="1"/>
      <c r="C107" s="1"/>
      <c r="D107" s="1"/>
      <c r="E107" s="1" t="s">
        <v>89</v>
      </c>
      <c r="F107" s="1"/>
      <c r="G107" s="9">
        <v>4108.26</v>
      </c>
      <c r="H107" s="9">
        <v>4108.26</v>
      </c>
      <c r="I107" s="9">
        <v>4108.26</v>
      </c>
      <c r="J107" s="9">
        <v>4108.26</v>
      </c>
      <c r="K107" s="9">
        <v>4108.26</v>
      </c>
      <c r="L107" s="9">
        <v>4108.26</v>
      </c>
      <c r="M107" s="9">
        <v>6357.01</v>
      </c>
      <c r="N107" s="9">
        <v>4106.82</v>
      </c>
      <c r="O107" s="9">
        <v>3733.32</v>
      </c>
      <c r="P107" s="9">
        <v>3733.32</v>
      </c>
      <c r="Q107" s="9">
        <v>3733.32</v>
      </c>
      <c r="R107" s="9">
        <v>3733.32</v>
      </c>
      <c r="S107" s="9">
        <v>50046.67</v>
      </c>
    </row>
    <row r="108" spans="1:19" x14ac:dyDescent="0.25">
      <c r="A108" s="1"/>
      <c r="B108" s="1"/>
      <c r="C108" s="1"/>
      <c r="D108" s="1"/>
      <c r="E108" s="1" t="s">
        <v>90</v>
      </c>
      <c r="F108" s="1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</row>
    <row r="109" spans="1:19" ht="15.75" thickBot="1" x14ac:dyDescent="0.3">
      <c r="A109" s="1"/>
      <c r="B109" s="1"/>
      <c r="C109" s="1"/>
      <c r="D109" s="1"/>
      <c r="E109" s="1"/>
      <c r="F109" s="1" t="s">
        <v>91</v>
      </c>
      <c r="G109" s="10">
        <v>900</v>
      </c>
      <c r="H109" s="10">
        <v>1125</v>
      </c>
      <c r="I109" s="10">
        <v>900</v>
      </c>
      <c r="J109" s="10">
        <v>1125</v>
      </c>
      <c r="K109" s="10">
        <v>900</v>
      </c>
      <c r="L109" s="10">
        <v>675</v>
      </c>
      <c r="M109" s="10">
        <v>995</v>
      </c>
      <c r="N109" s="10">
        <v>900</v>
      </c>
      <c r="O109" s="10">
        <v>900</v>
      </c>
      <c r="P109" s="10">
        <v>900</v>
      </c>
      <c r="Q109" s="10">
        <v>900</v>
      </c>
      <c r="R109" s="10">
        <v>840</v>
      </c>
      <c r="S109" s="10">
        <v>11060</v>
      </c>
    </row>
    <row r="110" spans="1:19" x14ac:dyDescent="0.25">
      <c r="A110" s="1"/>
      <c r="B110" s="1"/>
      <c r="C110" s="1"/>
      <c r="D110" s="1"/>
      <c r="E110" s="1" t="s">
        <v>92</v>
      </c>
      <c r="F110" s="1"/>
      <c r="G110" s="9">
        <v>900</v>
      </c>
      <c r="H110" s="9">
        <v>1125</v>
      </c>
      <c r="I110" s="9">
        <v>900</v>
      </c>
      <c r="J110" s="9">
        <v>1125</v>
      </c>
      <c r="K110" s="9">
        <v>900</v>
      </c>
      <c r="L110" s="9">
        <v>675</v>
      </c>
      <c r="M110" s="9">
        <v>995</v>
      </c>
      <c r="N110" s="9">
        <v>900</v>
      </c>
      <c r="O110" s="9">
        <v>900</v>
      </c>
      <c r="P110" s="9">
        <v>900</v>
      </c>
      <c r="Q110" s="9">
        <v>900</v>
      </c>
      <c r="R110" s="9">
        <v>840</v>
      </c>
      <c r="S110" s="9">
        <v>11060</v>
      </c>
    </row>
    <row r="111" spans="1:19" x14ac:dyDescent="0.25">
      <c r="A111" s="1"/>
      <c r="B111" s="1"/>
      <c r="C111" s="1"/>
      <c r="D111" s="1"/>
      <c r="E111" s="1" t="s">
        <v>93</v>
      </c>
      <c r="F111" s="1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</row>
    <row r="112" spans="1:19" ht="15.75" thickBot="1" x14ac:dyDescent="0.3">
      <c r="A112" s="1"/>
      <c r="B112" s="1"/>
      <c r="C112" s="1"/>
      <c r="D112" s="1"/>
      <c r="E112" s="1"/>
      <c r="F112" s="1" t="s">
        <v>94</v>
      </c>
      <c r="G112" s="10">
        <v>600</v>
      </c>
      <c r="H112" s="10">
        <v>450</v>
      </c>
      <c r="I112" s="10">
        <v>750</v>
      </c>
      <c r="J112" s="10">
        <v>600</v>
      </c>
      <c r="K112" s="10">
        <v>600</v>
      </c>
      <c r="L112" s="10">
        <v>750</v>
      </c>
      <c r="M112" s="10">
        <v>600</v>
      </c>
      <c r="N112" s="10">
        <v>600</v>
      </c>
      <c r="O112" s="10">
        <v>450</v>
      </c>
      <c r="P112" s="10">
        <v>765</v>
      </c>
      <c r="Q112" s="10">
        <v>750</v>
      </c>
      <c r="R112" s="10">
        <v>825</v>
      </c>
      <c r="S112" s="10">
        <v>7740</v>
      </c>
    </row>
    <row r="113" spans="1:19" x14ac:dyDescent="0.25">
      <c r="A113" s="1"/>
      <c r="B113" s="1"/>
      <c r="C113" s="1"/>
      <c r="D113" s="1"/>
      <c r="E113" s="1" t="s">
        <v>95</v>
      </c>
      <c r="F113" s="1"/>
      <c r="G113" s="9">
        <v>600</v>
      </c>
      <c r="H113" s="9">
        <v>450</v>
      </c>
      <c r="I113" s="9">
        <v>750</v>
      </c>
      <c r="J113" s="9">
        <v>600</v>
      </c>
      <c r="K113" s="9">
        <v>600</v>
      </c>
      <c r="L113" s="9">
        <v>750</v>
      </c>
      <c r="M113" s="9">
        <v>600</v>
      </c>
      <c r="N113" s="9">
        <v>600</v>
      </c>
      <c r="O113" s="9">
        <v>450</v>
      </c>
      <c r="P113" s="9">
        <v>765</v>
      </c>
      <c r="Q113" s="9">
        <v>750</v>
      </c>
      <c r="R113" s="9">
        <v>825</v>
      </c>
      <c r="S113" s="9">
        <v>7740</v>
      </c>
    </row>
    <row r="114" spans="1:19" x14ac:dyDescent="0.25">
      <c r="A114" s="1"/>
      <c r="B114" s="1"/>
      <c r="C114" s="1"/>
      <c r="D114" s="1"/>
      <c r="E114" s="1" t="s">
        <v>96</v>
      </c>
      <c r="F114" s="1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</row>
    <row r="115" spans="1:19" x14ac:dyDescent="0.25">
      <c r="A115" s="1"/>
      <c r="B115" s="1"/>
      <c r="C115" s="1"/>
      <c r="D115" s="1"/>
      <c r="E115" s="1"/>
      <c r="F115" s="1" t="s">
        <v>97</v>
      </c>
      <c r="G115" s="9">
        <v>304.83</v>
      </c>
      <c r="H115" s="9">
        <v>304.83</v>
      </c>
      <c r="I115" s="9">
        <v>304.83</v>
      </c>
      <c r="J115" s="9">
        <v>304.83</v>
      </c>
      <c r="K115" s="9">
        <v>304.83</v>
      </c>
      <c r="L115" s="9">
        <v>304.83</v>
      </c>
      <c r="M115" s="9">
        <v>304.83</v>
      </c>
      <c r="N115" s="9">
        <v>304.83</v>
      </c>
      <c r="O115" s="9">
        <v>304.83</v>
      </c>
      <c r="P115" s="9">
        <v>304.83</v>
      </c>
      <c r="Q115" s="9">
        <v>304.83</v>
      </c>
      <c r="R115" s="9">
        <v>304.83</v>
      </c>
      <c r="S115" s="9">
        <v>3657.96</v>
      </c>
    </row>
    <row r="116" spans="1:19" ht="15.75" thickBot="1" x14ac:dyDescent="0.3">
      <c r="A116" s="1"/>
      <c r="B116" s="1"/>
      <c r="C116" s="1"/>
      <c r="D116" s="1"/>
      <c r="E116" s="1"/>
      <c r="F116" s="1" t="s">
        <v>98</v>
      </c>
      <c r="G116" s="9">
        <v>3048.08</v>
      </c>
      <c r="H116" s="9">
        <v>3048.08</v>
      </c>
      <c r="I116" s="9">
        <v>3048.08</v>
      </c>
      <c r="J116" s="9">
        <v>3048.08</v>
      </c>
      <c r="K116" s="9">
        <v>3048.08</v>
      </c>
      <c r="L116" s="9">
        <v>3048.08</v>
      </c>
      <c r="M116" s="9">
        <v>3048.08</v>
      </c>
      <c r="N116" s="9">
        <v>3048.08</v>
      </c>
      <c r="O116" s="9">
        <v>3048.08</v>
      </c>
      <c r="P116" s="9">
        <v>3048.08</v>
      </c>
      <c r="Q116" s="9">
        <v>3048.08</v>
      </c>
      <c r="R116" s="9">
        <v>3048.08</v>
      </c>
      <c r="S116" s="9">
        <v>36576.959999999999</v>
      </c>
    </row>
    <row r="117" spans="1:19" ht="15.75" thickBot="1" x14ac:dyDescent="0.3">
      <c r="A117" s="1"/>
      <c r="B117" s="1"/>
      <c r="C117" s="1"/>
      <c r="D117" s="1"/>
      <c r="E117" s="1" t="s">
        <v>99</v>
      </c>
      <c r="F117" s="1"/>
      <c r="G117" s="11">
        <v>3352.91</v>
      </c>
      <c r="H117" s="11">
        <v>3352.91</v>
      </c>
      <c r="I117" s="11">
        <v>3352.91</v>
      </c>
      <c r="J117" s="11">
        <v>3352.91</v>
      </c>
      <c r="K117" s="11">
        <v>3352.91</v>
      </c>
      <c r="L117" s="11">
        <v>3352.91</v>
      </c>
      <c r="M117" s="11">
        <v>3352.91</v>
      </c>
      <c r="N117" s="11">
        <v>3352.91</v>
      </c>
      <c r="O117" s="11">
        <v>3352.91</v>
      </c>
      <c r="P117" s="11">
        <v>3352.91</v>
      </c>
      <c r="Q117" s="11">
        <v>3352.91</v>
      </c>
      <c r="R117" s="11">
        <v>3352.91</v>
      </c>
      <c r="S117" s="11">
        <v>40234.92</v>
      </c>
    </row>
    <row r="118" spans="1:19" x14ac:dyDescent="0.25">
      <c r="A118" s="1"/>
      <c r="B118" s="1"/>
      <c r="C118" s="1"/>
      <c r="D118" s="1" t="s">
        <v>100</v>
      </c>
      <c r="E118" s="1"/>
      <c r="F118" s="1"/>
      <c r="G118" s="9">
        <v>9126.5300000000007</v>
      </c>
      <c r="H118" s="9">
        <v>9311.77</v>
      </c>
      <c r="I118" s="9">
        <v>9745.0499999999993</v>
      </c>
      <c r="J118" s="9">
        <v>9985.41</v>
      </c>
      <c r="K118" s="9">
        <v>9588.16</v>
      </c>
      <c r="L118" s="9">
        <v>9223.7800000000007</v>
      </c>
      <c r="M118" s="9">
        <v>12173.06</v>
      </c>
      <c r="N118" s="9">
        <v>9504.0400000000009</v>
      </c>
      <c r="O118" s="9">
        <v>8911.64</v>
      </c>
      <c r="P118" s="9">
        <v>9137.07</v>
      </c>
      <c r="Q118" s="9">
        <v>9218.5300000000007</v>
      </c>
      <c r="R118" s="9">
        <v>9095.73</v>
      </c>
      <c r="S118" s="9">
        <v>115020.77</v>
      </c>
    </row>
    <row r="119" spans="1:19" x14ac:dyDescent="0.25">
      <c r="A119" s="1"/>
      <c r="B119" s="1"/>
      <c r="C119" s="1"/>
      <c r="D119" s="1" t="s">
        <v>101</v>
      </c>
      <c r="E119" s="1"/>
      <c r="F119" s="1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</row>
    <row r="120" spans="1:19" x14ac:dyDescent="0.25">
      <c r="A120" s="1"/>
      <c r="B120" s="1"/>
      <c r="C120" s="1"/>
      <c r="D120" s="1"/>
      <c r="E120" s="1" t="s">
        <v>102</v>
      </c>
      <c r="F120" s="1"/>
      <c r="G120" s="9">
        <v>630.73</v>
      </c>
      <c r="H120" s="9">
        <v>644.91</v>
      </c>
      <c r="I120" s="9">
        <v>678.05</v>
      </c>
      <c r="J120" s="9">
        <v>696.43</v>
      </c>
      <c r="K120" s="9">
        <v>666.04</v>
      </c>
      <c r="L120" s="9">
        <v>638.16999999999996</v>
      </c>
      <c r="M120" s="9">
        <v>837.21</v>
      </c>
      <c r="N120" s="9">
        <v>675.2</v>
      </c>
      <c r="O120" s="9">
        <v>641.47</v>
      </c>
      <c r="P120" s="9">
        <v>658.71</v>
      </c>
      <c r="Q120" s="9">
        <v>664.94</v>
      </c>
      <c r="R120" s="9">
        <v>655.55</v>
      </c>
      <c r="S120" s="9">
        <v>8087.41</v>
      </c>
    </row>
    <row r="121" spans="1:19" x14ac:dyDescent="0.25">
      <c r="A121" s="1"/>
      <c r="B121" s="1"/>
      <c r="C121" s="1"/>
      <c r="D121" s="1"/>
      <c r="E121" s="1" t="s">
        <v>103</v>
      </c>
      <c r="F121" s="1"/>
      <c r="G121" s="9">
        <v>813.75</v>
      </c>
      <c r="H121" s="9">
        <v>813.75</v>
      </c>
      <c r="I121" s="9">
        <v>813.75</v>
      </c>
      <c r="J121" s="9">
        <v>813.75</v>
      </c>
      <c r="K121" s="9">
        <v>813.75</v>
      </c>
      <c r="L121" s="9">
        <v>813.75</v>
      </c>
      <c r="M121" s="9">
        <v>924.25</v>
      </c>
      <c r="N121" s="9">
        <v>0</v>
      </c>
      <c r="O121" s="9">
        <v>888.48</v>
      </c>
      <c r="P121" s="9">
        <v>888.48</v>
      </c>
      <c r="Q121" s="9">
        <v>888.48</v>
      </c>
      <c r="R121" s="9">
        <v>888.48</v>
      </c>
      <c r="S121" s="9">
        <v>9360.67</v>
      </c>
    </row>
    <row r="122" spans="1:19" x14ac:dyDescent="0.25">
      <c r="A122" s="1"/>
      <c r="B122" s="1"/>
      <c r="C122" s="1"/>
      <c r="D122" s="1"/>
      <c r="E122" s="1" t="s">
        <v>269</v>
      </c>
      <c r="F122" s="1"/>
      <c r="G122" s="9">
        <v>197.31</v>
      </c>
      <c r="H122" s="9">
        <v>197.31</v>
      </c>
      <c r="I122" s="9">
        <v>202.31</v>
      </c>
      <c r="J122" s="9">
        <v>197.14</v>
      </c>
      <c r="K122" s="9">
        <v>202.14</v>
      </c>
      <c r="L122" s="9">
        <v>225.77</v>
      </c>
      <c r="M122" s="9">
        <v>323.12</v>
      </c>
      <c r="N122" s="9">
        <v>523.22</v>
      </c>
      <c r="O122" s="9">
        <v>202.14</v>
      </c>
      <c r="P122" s="9">
        <v>202.14</v>
      </c>
      <c r="Q122" s="9">
        <v>212.8</v>
      </c>
      <c r="R122" s="9">
        <v>217.8</v>
      </c>
      <c r="S122" s="9">
        <v>2903.2</v>
      </c>
    </row>
    <row r="123" spans="1:19" x14ac:dyDescent="0.25">
      <c r="A123" s="1"/>
      <c r="B123" s="1"/>
      <c r="C123" s="1"/>
      <c r="D123" s="1"/>
      <c r="E123" s="1" t="s">
        <v>104</v>
      </c>
      <c r="F123" s="1"/>
      <c r="G123" s="9">
        <v>0</v>
      </c>
      <c r="H123" s="9">
        <v>0</v>
      </c>
      <c r="I123" s="9">
        <v>449</v>
      </c>
      <c r="J123" s="9">
        <v>0</v>
      </c>
      <c r="K123" s="9">
        <v>1057.5</v>
      </c>
      <c r="L123" s="9">
        <v>0</v>
      </c>
      <c r="M123" s="9">
        <v>0</v>
      </c>
      <c r="N123" s="9">
        <v>555.25</v>
      </c>
      <c r="O123" s="9">
        <v>0</v>
      </c>
      <c r="P123" s="9">
        <v>0</v>
      </c>
      <c r="Q123" s="9">
        <v>555.25</v>
      </c>
      <c r="R123" s="9">
        <v>0</v>
      </c>
      <c r="S123" s="9">
        <v>2617</v>
      </c>
    </row>
    <row r="124" spans="1:19" ht="15.75" thickBot="1" x14ac:dyDescent="0.3">
      <c r="A124" s="1"/>
      <c r="B124" s="1"/>
      <c r="C124" s="1"/>
      <c r="D124" s="1"/>
      <c r="E124" s="1" t="s">
        <v>270</v>
      </c>
      <c r="F124" s="1"/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</row>
    <row r="125" spans="1:19" x14ac:dyDescent="0.25">
      <c r="A125" s="1"/>
      <c r="B125" s="1"/>
      <c r="C125" s="1"/>
      <c r="D125" s="1" t="s">
        <v>105</v>
      </c>
      <c r="E125" s="1"/>
      <c r="F125" s="1"/>
      <c r="G125" s="9">
        <v>1641.79</v>
      </c>
      <c r="H125" s="9">
        <v>1655.97</v>
      </c>
      <c r="I125" s="9">
        <v>2143.11</v>
      </c>
      <c r="J125" s="9">
        <v>1707.32</v>
      </c>
      <c r="K125" s="9">
        <v>2739.43</v>
      </c>
      <c r="L125" s="9">
        <v>1677.69</v>
      </c>
      <c r="M125" s="9">
        <v>2084.58</v>
      </c>
      <c r="N125" s="9">
        <v>1753.67</v>
      </c>
      <c r="O125" s="9">
        <v>1732.09</v>
      </c>
      <c r="P125" s="9">
        <v>1749.33</v>
      </c>
      <c r="Q125" s="9">
        <v>2321.4699999999998</v>
      </c>
      <c r="R125" s="9">
        <v>1761.83</v>
      </c>
      <c r="S125" s="9">
        <v>22968.28</v>
      </c>
    </row>
    <row r="126" spans="1:19" x14ac:dyDescent="0.25">
      <c r="A126" s="1"/>
      <c r="B126" s="1"/>
      <c r="C126" s="1"/>
      <c r="D126" s="1" t="s">
        <v>271</v>
      </c>
      <c r="E126" s="1"/>
      <c r="F126" s="1"/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22</v>
      </c>
      <c r="O126" s="9">
        <v>-22</v>
      </c>
      <c r="P126" s="9">
        <v>0</v>
      </c>
      <c r="Q126" s="9">
        <v>0</v>
      </c>
      <c r="R126" s="9">
        <v>0</v>
      </c>
      <c r="S126" s="9">
        <v>0</v>
      </c>
    </row>
    <row r="127" spans="1:19" x14ac:dyDescent="0.25">
      <c r="A127" s="1"/>
      <c r="B127" s="1"/>
      <c r="C127" s="1"/>
      <c r="D127" s="1" t="s">
        <v>106</v>
      </c>
      <c r="E127" s="1"/>
      <c r="F127" s="1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</row>
    <row r="128" spans="1:19" x14ac:dyDescent="0.25">
      <c r="A128" s="1"/>
      <c r="B128" s="1"/>
      <c r="C128" s="1"/>
      <c r="D128" s="1"/>
      <c r="E128" s="1" t="s">
        <v>222</v>
      </c>
      <c r="F128" s="1"/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325</v>
      </c>
      <c r="S128" s="9">
        <v>325</v>
      </c>
    </row>
    <row r="129" spans="1:19" x14ac:dyDescent="0.25">
      <c r="A129" s="1"/>
      <c r="B129" s="1"/>
      <c r="C129" s="1"/>
      <c r="D129" s="1"/>
      <c r="E129" s="1" t="s">
        <v>107</v>
      </c>
      <c r="F129" s="1"/>
      <c r="G129" s="9">
        <v>0</v>
      </c>
      <c r="H129" s="9">
        <v>0</v>
      </c>
      <c r="I129" s="9">
        <v>0</v>
      </c>
      <c r="J129" s="9">
        <v>75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75</v>
      </c>
    </row>
    <row r="130" spans="1:19" x14ac:dyDescent="0.25">
      <c r="A130" s="1"/>
      <c r="B130" s="1"/>
      <c r="C130" s="1"/>
      <c r="D130" s="1"/>
      <c r="E130" s="1" t="s">
        <v>108</v>
      </c>
      <c r="F130" s="1"/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60.2</v>
      </c>
      <c r="P130" s="9">
        <v>-19</v>
      </c>
      <c r="Q130" s="9">
        <v>0</v>
      </c>
      <c r="R130" s="9">
        <v>6.34</v>
      </c>
      <c r="S130" s="9">
        <v>47.54</v>
      </c>
    </row>
    <row r="131" spans="1:19" x14ac:dyDescent="0.25">
      <c r="A131" s="1"/>
      <c r="B131" s="1"/>
      <c r="C131" s="1"/>
      <c r="D131" s="1"/>
      <c r="E131" s="1" t="s">
        <v>109</v>
      </c>
      <c r="F131" s="1"/>
      <c r="G131" s="9">
        <v>497.18</v>
      </c>
      <c r="H131" s="9">
        <v>497.18</v>
      </c>
      <c r="I131" s="9">
        <v>497.18</v>
      </c>
      <c r="J131" s="9">
        <v>497.18</v>
      </c>
      <c r="K131" s="9">
        <v>628.48</v>
      </c>
      <c r="L131" s="9">
        <v>497.18</v>
      </c>
      <c r="M131" s="9">
        <v>497.18</v>
      </c>
      <c r="N131" s="9">
        <v>497.18</v>
      </c>
      <c r="O131" s="9">
        <v>497.18</v>
      </c>
      <c r="P131" s="9">
        <v>497.18</v>
      </c>
      <c r="Q131" s="9">
        <v>738.73</v>
      </c>
      <c r="R131" s="9">
        <v>517.26</v>
      </c>
      <c r="S131" s="9">
        <v>6359.09</v>
      </c>
    </row>
    <row r="132" spans="1:19" x14ac:dyDescent="0.25">
      <c r="A132" s="1"/>
      <c r="B132" s="1"/>
      <c r="C132" s="1"/>
      <c r="D132" s="1"/>
      <c r="E132" s="1" t="s">
        <v>110</v>
      </c>
      <c r="F132" s="1"/>
      <c r="G132" s="9">
        <v>263.27999999999997</v>
      </c>
      <c r="H132" s="9">
        <v>65.91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115.42</v>
      </c>
      <c r="O132" s="9">
        <v>0</v>
      </c>
      <c r="P132" s="9">
        <v>510.17</v>
      </c>
      <c r="Q132" s="9">
        <v>0</v>
      </c>
      <c r="R132" s="9">
        <v>0</v>
      </c>
      <c r="S132" s="9">
        <v>954.78</v>
      </c>
    </row>
    <row r="133" spans="1:19" x14ac:dyDescent="0.25">
      <c r="A133" s="1"/>
      <c r="B133" s="1"/>
      <c r="C133" s="1"/>
      <c r="D133" s="1"/>
      <c r="E133" s="1" t="s">
        <v>112</v>
      </c>
      <c r="F133" s="1"/>
      <c r="G133" s="9">
        <v>12.99</v>
      </c>
      <c r="H133" s="9">
        <v>9.02</v>
      </c>
      <c r="I133" s="9">
        <v>32.36</v>
      </c>
      <c r="J133" s="9">
        <v>17.07</v>
      </c>
      <c r="K133" s="9">
        <v>19.93</v>
      </c>
      <c r="L133" s="9">
        <v>74.88</v>
      </c>
      <c r="M133" s="9">
        <v>9.67</v>
      </c>
      <c r="N133" s="9">
        <v>0</v>
      </c>
      <c r="O133" s="9">
        <v>28.63</v>
      </c>
      <c r="P133" s="9">
        <v>13.3</v>
      </c>
      <c r="Q133" s="9">
        <v>53.35</v>
      </c>
      <c r="R133" s="9">
        <v>64.55</v>
      </c>
      <c r="S133" s="9">
        <v>335.75</v>
      </c>
    </row>
    <row r="134" spans="1:19" x14ac:dyDescent="0.25">
      <c r="A134" s="1"/>
      <c r="B134" s="1"/>
      <c r="C134" s="1"/>
      <c r="D134" s="1"/>
      <c r="E134" s="1" t="s">
        <v>113</v>
      </c>
      <c r="F134" s="1"/>
      <c r="G134" s="9">
        <v>49</v>
      </c>
      <c r="H134" s="9">
        <v>30.59</v>
      </c>
      <c r="I134" s="9">
        <v>176.4</v>
      </c>
      <c r="J134" s="9">
        <v>127.4</v>
      </c>
      <c r="K134" s="9">
        <v>0</v>
      </c>
      <c r="L134" s="9">
        <v>134.1</v>
      </c>
      <c r="M134" s="9">
        <v>97.14</v>
      </c>
      <c r="N134" s="9">
        <v>0</v>
      </c>
      <c r="O134" s="9">
        <v>14.18</v>
      </c>
      <c r="P134" s="9">
        <v>99.85</v>
      </c>
      <c r="Q134" s="9">
        <v>0</v>
      </c>
      <c r="R134" s="9">
        <v>0</v>
      </c>
      <c r="S134" s="9">
        <v>728.66</v>
      </c>
    </row>
    <row r="135" spans="1:19" x14ac:dyDescent="0.25">
      <c r="A135" s="1"/>
      <c r="B135" s="1"/>
      <c r="C135" s="1"/>
      <c r="D135" s="1"/>
      <c r="E135" s="1" t="s">
        <v>114</v>
      </c>
      <c r="F135" s="1"/>
      <c r="G135" s="9">
        <v>0</v>
      </c>
      <c r="H135" s="9">
        <v>46.99</v>
      </c>
      <c r="I135" s="9">
        <v>4.84</v>
      </c>
      <c r="J135" s="9">
        <v>135.6</v>
      </c>
      <c r="K135" s="9">
        <v>0</v>
      </c>
      <c r="L135" s="9">
        <v>114</v>
      </c>
      <c r="M135" s="9">
        <v>3.57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305</v>
      </c>
    </row>
    <row r="136" spans="1:19" x14ac:dyDescent="0.25">
      <c r="A136" s="1"/>
      <c r="B136" s="1"/>
      <c r="C136" s="1"/>
      <c r="D136" s="1"/>
      <c r="E136" s="1" t="s">
        <v>115</v>
      </c>
      <c r="F136" s="1"/>
      <c r="G136" s="9">
        <v>0</v>
      </c>
      <c r="H136" s="9">
        <v>28</v>
      </c>
      <c r="I136" s="9">
        <v>0</v>
      </c>
      <c r="J136" s="9">
        <v>0</v>
      </c>
      <c r="K136" s="9">
        <v>0</v>
      </c>
      <c r="L136" s="9">
        <v>16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50</v>
      </c>
      <c r="S136" s="9">
        <v>94</v>
      </c>
    </row>
    <row r="137" spans="1:19" x14ac:dyDescent="0.25">
      <c r="A137" s="1"/>
      <c r="B137" s="1"/>
      <c r="C137" s="1"/>
      <c r="D137" s="1"/>
      <c r="E137" s="1" t="s">
        <v>116</v>
      </c>
      <c r="F137" s="1"/>
      <c r="G137" s="9">
        <v>0</v>
      </c>
      <c r="H137" s="9">
        <v>400.56</v>
      </c>
      <c r="I137" s="9">
        <v>487.32</v>
      </c>
      <c r="J137" s="9">
        <v>263.42</v>
      </c>
      <c r="K137" s="9">
        <v>263.16000000000003</v>
      </c>
      <c r="L137" s="9">
        <v>450.04</v>
      </c>
      <c r="M137" s="9">
        <v>192.71</v>
      </c>
      <c r="N137" s="9">
        <v>163.88</v>
      </c>
      <c r="O137" s="9">
        <v>163.78</v>
      </c>
      <c r="P137" s="9">
        <v>502.05</v>
      </c>
      <c r="Q137" s="9">
        <v>16.48</v>
      </c>
      <c r="R137" s="9">
        <v>206.22</v>
      </c>
      <c r="S137" s="9">
        <v>3109.62</v>
      </c>
    </row>
    <row r="138" spans="1:19" ht="15.75" thickBot="1" x14ac:dyDescent="0.3">
      <c r="A138" s="1"/>
      <c r="B138" s="1"/>
      <c r="C138" s="1"/>
      <c r="D138" s="1"/>
      <c r="E138" s="1" t="s">
        <v>272</v>
      </c>
      <c r="F138" s="1"/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</row>
    <row r="139" spans="1:19" x14ac:dyDescent="0.25">
      <c r="A139" s="1"/>
      <c r="B139" s="1"/>
      <c r="C139" s="1"/>
      <c r="D139" s="1" t="s">
        <v>117</v>
      </c>
      <c r="E139" s="1"/>
      <c r="F139" s="1"/>
      <c r="G139" s="9">
        <v>822.45</v>
      </c>
      <c r="H139" s="9">
        <v>1078.25</v>
      </c>
      <c r="I139" s="9">
        <v>1198.0999999999999</v>
      </c>
      <c r="J139" s="9">
        <v>1115.67</v>
      </c>
      <c r="K139" s="9">
        <v>911.57</v>
      </c>
      <c r="L139" s="9">
        <v>1286.2</v>
      </c>
      <c r="M139" s="9">
        <v>800.27</v>
      </c>
      <c r="N139" s="9">
        <v>776.48</v>
      </c>
      <c r="O139" s="9">
        <v>763.97</v>
      </c>
      <c r="P139" s="9">
        <v>1603.55</v>
      </c>
      <c r="Q139" s="9">
        <v>808.56</v>
      </c>
      <c r="R139" s="9">
        <v>1169.3699999999999</v>
      </c>
      <c r="S139" s="9">
        <v>12334.44</v>
      </c>
    </row>
    <row r="140" spans="1:19" x14ac:dyDescent="0.25">
      <c r="A140" s="1"/>
      <c r="B140" s="1"/>
      <c r="C140" s="1"/>
      <c r="D140" s="1" t="s">
        <v>118</v>
      </c>
      <c r="E140" s="1"/>
      <c r="F140" s="1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 x14ac:dyDescent="0.25">
      <c r="A141" s="1"/>
      <c r="B141" s="1"/>
      <c r="C141" s="1"/>
      <c r="D141" s="1"/>
      <c r="E141" s="1" t="s">
        <v>119</v>
      </c>
      <c r="F141" s="1"/>
      <c r="G141" s="9">
        <v>460.74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392.58</v>
      </c>
      <c r="N141" s="9">
        <v>0</v>
      </c>
      <c r="O141" s="9">
        <v>85</v>
      </c>
      <c r="P141" s="9">
        <v>1081</v>
      </c>
      <c r="Q141" s="9">
        <v>0</v>
      </c>
      <c r="R141" s="9">
        <v>150</v>
      </c>
      <c r="S141" s="9">
        <v>2169.3200000000002</v>
      </c>
    </row>
    <row r="142" spans="1:19" x14ac:dyDescent="0.25">
      <c r="A142" s="1"/>
      <c r="B142" s="1"/>
      <c r="C142" s="1"/>
      <c r="D142" s="1"/>
      <c r="E142" s="1" t="s">
        <v>120</v>
      </c>
      <c r="F142" s="1"/>
      <c r="G142" s="9">
        <v>732.62</v>
      </c>
      <c r="H142" s="9">
        <v>2221.88</v>
      </c>
      <c r="I142" s="9">
        <v>730</v>
      </c>
      <c r="J142" s="9">
        <v>1155</v>
      </c>
      <c r="K142" s="9">
        <v>756.26</v>
      </c>
      <c r="L142" s="9">
        <v>730</v>
      </c>
      <c r="M142" s="9">
        <v>1544.28</v>
      </c>
      <c r="N142" s="9">
        <v>1458.77</v>
      </c>
      <c r="O142" s="9">
        <v>730</v>
      </c>
      <c r="P142" s="9">
        <v>753.35</v>
      </c>
      <c r="Q142" s="9">
        <v>730</v>
      </c>
      <c r="R142" s="9">
        <v>730</v>
      </c>
      <c r="S142" s="9">
        <v>12272.16</v>
      </c>
    </row>
    <row r="143" spans="1:19" x14ac:dyDescent="0.25">
      <c r="A143" s="1"/>
      <c r="B143" s="1"/>
      <c r="C143" s="1"/>
      <c r="D143" s="1"/>
      <c r="E143" s="1" t="s">
        <v>121</v>
      </c>
      <c r="F143" s="1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</row>
    <row r="144" spans="1:19" x14ac:dyDescent="0.25">
      <c r="A144" s="1"/>
      <c r="B144" s="1"/>
      <c r="C144" s="1"/>
      <c r="D144" s="1"/>
      <c r="E144" s="1"/>
      <c r="F144" s="1" t="s">
        <v>273</v>
      </c>
      <c r="G144" s="9">
        <v>0</v>
      </c>
      <c r="H144" s="9">
        <v>0</v>
      </c>
      <c r="I144" s="9">
        <v>403.21</v>
      </c>
      <c r="J144" s="9">
        <v>16154.19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16557.400000000001</v>
      </c>
    </row>
    <row r="145" spans="1:19" ht="15.75" thickBot="1" x14ac:dyDescent="0.3">
      <c r="A145" s="1"/>
      <c r="B145" s="1"/>
      <c r="C145" s="1"/>
      <c r="D145" s="1"/>
      <c r="E145" s="1"/>
      <c r="F145" s="1" t="s">
        <v>274</v>
      </c>
      <c r="G145" s="10">
        <v>3212.8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257.42</v>
      </c>
      <c r="N145" s="10">
        <v>0</v>
      </c>
      <c r="O145" s="10">
        <v>278.43</v>
      </c>
      <c r="P145" s="10">
        <v>763.54</v>
      </c>
      <c r="Q145" s="10">
        <v>0</v>
      </c>
      <c r="R145" s="10">
        <v>375.79</v>
      </c>
      <c r="S145" s="10">
        <v>4887.9799999999996</v>
      </c>
    </row>
    <row r="146" spans="1:19" x14ac:dyDescent="0.25">
      <c r="A146" s="1"/>
      <c r="B146" s="1"/>
      <c r="C146" s="1"/>
      <c r="D146" s="1"/>
      <c r="E146" s="1" t="s">
        <v>237</v>
      </c>
      <c r="F146" s="1"/>
      <c r="G146" s="9">
        <v>3212.8</v>
      </c>
      <c r="H146" s="9">
        <v>0</v>
      </c>
      <c r="I146" s="9">
        <v>403.21</v>
      </c>
      <c r="J146" s="9">
        <v>16154.19</v>
      </c>
      <c r="K146" s="9">
        <v>0</v>
      </c>
      <c r="L146" s="9">
        <v>0</v>
      </c>
      <c r="M146" s="9">
        <v>257.42</v>
      </c>
      <c r="N146" s="9">
        <v>0</v>
      </c>
      <c r="O146" s="9">
        <v>278.43</v>
      </c>
      <c r="P146" s="9">
        <v>763.54</v>
      </c>
      <c r="Q146" s="9">
        <v>0</v>
      </c>
      <c r="R146" s="9">
        <v>375.79</v>
      </c>
      <c r="S146" s="9">
        <v>21445.38</v>
      </c>
    </row>
    <row r="147" spans="1:19" x14ac:dyDescent="0.25">
      <c r="A147" s="1"/>
      <c r="B147" s="1"/>
      <c r="C147" s="1"/>
      <c r="D147" s="1"/>
      <c r="E147" s="1" t="s">
        <v>122</v>
      </c>
      <c r="F147" s="1"/>
      <c r="G147" s="9">
        <v>170.66</v>
      </c>
      <c r="H147" s="9">
        <v>203.41</v>
      </c>
      <c r="I147" s="9">
        <v>133.13999999999999</v>
      </c>
      <c r="J147" s="9">
        <v>268.66000000000003</v>
      </c>
      <c r="K147" s="9">
        <v>202.82</v>
      </c>
      <c r="L147" s="9">
        <v>243.57</v>
      </c>
      <c r="M147" s="9">
        <v>130.83000000000001</v>
      </c>
      <c r="N147" s="9">
        <v>289.99</v>
      </c>
      <c r="O147" s="9">
        <v>154.69</v>
      </c>
      <c r="P147" s="9">
        <v>153.5</v>
      </c>
      <c r="Q147" s="9">
        <v>0</v>
      </c>
      <c r="R147" s="9">
        <v>289.67</v>
      </c>
      <c r="S147" s="9">
        <v>2240.94</v>
      </c>
    </row>
    <row r="148" spans="1:19" ht="15.75" thickBot="1" x14ac:dyDescent="0.3">
      <c r="A148" s="1"/>
      <c r="B148" s="1"/>
      <c r="C148" s="1"/>
      <c r="D148" s="1"/>
      <c r="E148" s="1" t="s">
        <v>123</v>
      </c>
      <c r="F148" s="1"/>
      <c r="G148" s="10">
        <v>1050.4000000000001</v>
      </c>
      <c r="H148" s="10">
        <v>2018.75</v>
      </c>
      <c r="I148" s="10">
        <v>786.88</v>
      </c>
      <c r="J148" s="10">
        <v>960.62</v>
      </c>
      <c r="K148" s="10">
        <v>89</v>
      </c>
      <c r="L148" s="10">
        <v>550</v>
      </c>
      <c r="M148" s="10">
        <v>559.09</v>
      </c>
      <c r="N148" s="10">
        <v>408.27</v>
      </c>
      <c r="O148" s="10">
        <v>87.77</v>
      </c>
      <c r="P148" s="10">
        <v>17.27</v>
      </c>
      <c r="Q148" s="10">
        <v>366.08</v>
      </c>
      <c r="R148" s="10">
        <v>634.16</v>
      </c>
      <c r="S148" s="10">
        <v>7528.29</v>
      </c>
    </row>
    <row r="149" spans="1:19" x14ac:dyDescent="0.25">
      <c r="A149" s="1"/>
      <c r="B149" s="1"/>
      <c r="C149" s="1"/>
      <c r="D149" s="1" t="s">
        <v>124</v>
      </c>
      <c r="E149" s="1"/>
      <c r="F149" s="1"/>
      <c r="G149" s="9">
        <v>5627.22</v>
      </c>
      <c r="H149" s="9">
        <v>4444.04</v>
      </c>
      <c r="I149" s="9">
        <v>2053.23</v>
      </c>
      <c r="J149" s="9">
        <v>18538.47</v>
      </c>
      <c r="K149" s="9">
        <v>1048.08</v>
      </c>
      <c r="L149" s="9">
        <v>1523.57</v>
      </c>
      <c r="M149" s="9">
        <v>2884.2</v>
      </c>
      <c r="N149" s="9">
        <v>2157.0300000000002</v>
      </c>
      <c r="O149" s="9">
        <v>1335.89</v>
      </c>
      <c r="P149" s="9">
        <v>2768.66</v>
      </c>
      <c r="Q149" s="9">
        <v>1096.08</v>
      </c>
      <c r="R149" s="9">
        <v>2179.62</v>
      </c>
      <c r="S149" s="9">
        <v>45656.09</v>
      </c>
    </row>
    <row r="150" spans="1:19" x14ac:dyDescent="0.25">
      <c r="A150" s="1"/>
      <c r="B150" s="1"/>
      <c r="C150" s="1"/>
      <c r="D150" s="1" t="s">
        <v>125</v>
      </c>
      <c r="E150" s="1"/>
      <c r="F150" s="1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</row>
    <row r="151" spans="1:19" x14ac:dyDescent="0.25">
      <c r="A151" s="1"/>
      <c r="B151" s="1"/>
      <c r="C151" s="1"/>
      <c r="D151" s="1"/>
      <c r="E151" s="1" t="s">
        <v>126</v>
      </c>
      <c r="F151" s="1"/>
      <c r="G151" s="9">
        <v>695</v>
      </c>
      <c r="H151" s="9">
        <v>0</v>
      </c>
      <c r="I151" s="9">
        <v>1030</v>
      </c>
      <c r="J151" s="9">
        <v>1030</v>
      </c>
      <c r="K151" s="9">
        <v>1030</v>
      </c>
      <c r="L151" s="9">
        <v>1095</v>
      </c>
      <c r="M151" s="9">
        <v>1095</v>
      </c>
      <c r="N151" s="9">
        <v>1095</v>
      </c>
      <c r="O151" s="9">
        <v>1095</v>
      </c>
      <c r="P151" s="9">
        <v>1095</v>
      </c>
      <c r="Q151" s="9">
        <v>1095</v>
      </c>
      <c r="R151" s="9">
        <v>1095</v>
      </c>
      <c r="S151" s="9">
        <v>11450</v>
      </c>
    </row>
    <row r="152" spans="1:19" x14ac:dyDescent="0.25">
      <c r="A152" s="1"/>
      <c r="B152" s="1"/>
      <c r="C152" s="1"/>
      <c r="D152" s="1"/>
      <c r="E152" s="1" t="s">
        <v>127</v>
      </c>
      <c r="F152" s="1"/>
      <c r="G152" s="9">
        <v>1030</v>
      </c>
      <c r="H152" s="9">
        <v>1725</v>
      </c>
      <c r="I152" s="9">
        <v>695</v>
      </c>
      <c r="J152" s="9">
        <v>695</v>
      </c>
      <c r="K152" s="9">
        <v>695</v>
      </c>
      <c r="L152" s="9">
        <v>605</v>
      </c>
      <c r="M152" s="9">
        <v>605</v>
      </c>
      <c r="N152" s="9">
        <v>605</v>
      </c>
      <c r="O152" s="9">
        <v>630</v>
      </c>
      <c r="P152" s="9">
        <v>630</v>
      </c>
      <c r="Q152" s="9">
        <v>630</v>
      </c>
      <c r="R152" s="9">
        <v>696</v>
      </c>
      <c r="S152" s="9">
        <v>9241</v>
      </c>
    </row>
    <row r="153" spans="1:19" x14ac:dyDescent="0.25">
      <c r="A153" s="1"/>
      <c r="B153" s="1"/>
      <c r="C153" s="1"/>
      <c r="D153" s="1"/>
      <c r="E153" s="1" t="s">
        <v>128</v>
      </c>
      <c r="F153" s="1"/>
      <c r="G153" s="9">
        <v>0</v>
      </c>
      <c r="H153" s="9">
        <v>0</v>
      </c>
      <c r="I153" s="9">
        <v>0</v>
      </c>
      <c r="J153" s="9">
        <v>181.62</v>
      </c>
      <c r="K153" s="9">
        <v>82.62</v>
      </c>
      <c r="L153" s="9">
        <v>82.62</v>
      </c>
      <c r="M153" s="9">
        <v>82.62</v>
      </c>
      <c r="N153" s="9">
        <v>82.62</v>
      </c>
      <c r="O153" s="9">
        <v>82.62</v>
      </c>
      <c r="P153" s="9">
        <v>82.62</v>
      </c>
      <c r="Q153" s="9">
        <v>82.62</v>
      </c>
      <c r="R153" s="9">
        <v>82.62</v>
      </c>
      <c r="S153" s="9">
        <v>842.58</v>
      </c>
    </row>
    <row r="154" spans="1:19" x14ac:dyDescent="0.25">
      <c r="A154" s="1"/>
      <c r="B154" s="1"/>
      <c r="C154" s="1"/>
      <c r="D154" s="1"/>
      <c r="E154" s="1" t="s">
        <v>129</v>
      </c>
      <c r="F154" s="1"/>
      <c r="G154" s="9">
        <v>18.75</v>
      </c>
      <c r="H154" s="9">
        <v>250.4</v>
      </c>
      <c r="I154" s="9">
        <v>280.95999999999998</v>
      </c>
      <c r="J154" s="9">
        <v>259.31</v>
      </c>
      <c r="K154" s="9">
        <v>259.31</v>
      </c>
      <c r="L154" s="9">
        <v>259.31</v>
      </c>
      <c r="M154" s="9">
        <v>259.62</v>
      </c>
      <c r="N154" s="9">
        <v>259.62</v>
      </c>
      <c r="O154" s="9">
        <v>259.62</v>
      </c>
      <c r="P154" s="9">
        <v>259.89</v>
      </c>
      <c r="Q154" s="9">
        <v>259.89</v>
      </c>
      <c r="R154" s="9">
        <v>279.5</v>
      </c>
      <c r="S154" s="9">
        <v>2906.18</v>
      </c>
    </row>
    <row r="155" spans="1:19" x14ac:dyDescent="0.25">
      <c r="A155" s="1"/>
      <c r="B155" s="1"/>
      <c r="C155" s="1"/>
      <c r="D155" s="1"/>
      <c r="E155" s="1" t="s">
        <v>130</v>
      </c>
      <c r="F155" s="1"/>
      <c r="G155" s="9">
        <v>339.15</v>
      </c>
      <c r="H155" s="9">
        <v>336.96</v>
      </c>
      <c r="I155" s="9">
        <v>335.85</v>
      </c>
      <c r="J155" s="9">
        <v>335.85</v>
      </c>
      <c r="K155" s="9">
        <v>331.08</v>
      </c>
      <c r="L155" s="9">
        <v>331.08</v>
      </c>
      <c r="M155" s="9">
        <v>376.53</v>
      </c>
      <c r="N155" s="9">
        <v>0</v>
      </c>
      <c r="O155" s="9">
        <v>737.18</v>
      </c>
      <c r="P155" s="9">
        <v>378.35</v>
      </c>
      <c r="Q155" s="9">
        <v>370.27</v>
      </c>
      <c r="R155" s="9">
        <v>371.86</v>
      </c>
      <c r="S155" s="9">
        <v>4244.16</v>
      </c>
    </row>
    <row r="156" spans="1:19" ht="15.75" thickBot="1" x14ac:dyDescent="0.3">
      <c r="A156" s="1"/>
      <c r="B156" s="1"/>
      <c r="C156" s="1"/>
      <c r="D156" s="1"/>
      <c r="E156" s="1" t="s">
        <v>131</v>
      </c>
      <c r="F156" s="1"/>
      <c r="G156" s="10">
        <v>529.98</v>
      </c>
      <c r="H156" s="10">
        <v>957.56</v>
      </c>
      <c r="I156" s="10">
        <v>0</v>
      </c>
      <c r="J156" s="10">
        <v>496.21</v>
      </c>
      <c r="K156" s="10">
        <v>411.18</v>
      </c>
      <c r="L156" s="10">
        <v>325.8</v>
      </c>
      <c r="M156" s="10">
        <v>347.59</v>
      </c>
      <c r="N156" s="10">
        <v>524.47</v>
      </c>
      <c r="O156" s="10">
        <v>279.35000000000002</v>
      </c>
      <c r="P156" s="10">
        <v>353.33</v>
      </c>
      <c r="Q156" s="10">
        <v>386.84</v>
      </c>
      <c r="R156" s="10">
        <v>404.94</v>
      </c>
      <c r="S156" s="10">
        <v>5017.25</v>
      </c>
    </row>
    <row r="157" spans="1:19" x14ac:dyDescent="0.25">
      <c r="A157" s="1"/>
      <c r="B157" s="1"/>
      <c r="C157" s="1"/>
      <c r="D157" s="1" t="s">
        <v>132</v>
      </c>
      <c r="E157" s="1"/>
      <c r="F157" s="1"/>
      <c r="G157" s="9">
        <v>2612.88</v>
      </c>
      <c r="H157" s="9">
        <v>3269.92</v>
      </c>
      <c r="I157" s="9">
        <v>2341.81</v>
      </c>
      <c r="J157" s="9">
        <v>2997.99</v>
      </c>
      <c r="K157" s="9">
        <v>2809.19</v>
      </c>
      <c r="L157" s="9">
        <v>2698.81</v>
      </c>
      <c r="M157" s="9">
        <v>2766.36</v>
      </c>
      <c r="N157" s="9">
        <v>2566.71</v>
      </c>
      <c r="O157" s="9">
        <v>3083.77</v>
      </c>
      <c r="P157" s="9">
        <v>2799.19</v>
      </c>
      <c r="Q157" s="9">
        <v>2824.62</v>
      </c>
      <c r="R157" s="9">
        <v>2929.92</v>
      </c>
      <c r="S157" s="9">
        <v>33701.17</v>
      </c>
    </row>
    <row r="158" spans="1:19" x14ac:dyDescent="0.25">
      <c r="A158" s="1"/>
      <c r="B158" s="1"/>
      <c r="C158" s="1"/>
      <c r="D158" s="1" t="s">
        <v>133</v>
      </c>
      <c r="E158" s="1"/>
      <c r="F158" s="1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</row>
    <row r="159" spans="1:19" x14ac:dyDescent="0.25">
      <c r="A159" s="1"/>
      <c r="B159" s="1"/>
      <c r="C159" s="1"/>
      <c r="D159" s="1"/>
      <c r="E159" s="1" t="s">
        <v>134</v>
      </c>
      <c r="F159" s="1"/>
      <c r="G159" s="9">
        <v>0</v>
      </c>
      <c r="H159" s="9">
        <v>0</v>
      </c>
      <c r="I159" s="9">
        <v>0</v>
      </c>
      <c r="J159" s="9">
        <v>2073.5</v>
      </c>
      <c r="K159" s="9">
        <v>0</v>
      </c>
      <c r="L159" s="9">
        <v>0</v>
      </c>
      <c r="M159" s="9">
        <v>2073.5</v>
      </c>
      <c r="N159" s="9">
        <v>0</v>
      </c>
      <c r="O159" s="9">
        <v>2073.5</v>
      </c>
      <c r="P159" s="9">
        <v>0</v>
      </c>
      <c r="Q159" s="9">
        <v>2073.5</v>
      </c>
      <c r="R159" s="9">
        <v>0</v>
      </c>
      <c r="S159" s="9">
        <v>8294</v>
      </c>
    </row>
    <row r="160" spans="1:19" ht="15.75" thickBot="1" x14ac:dyDescent="0.3">
      <c r="A160" s="1"/>
      <c r="B160" s="1"/>
      <c r="C160" s="1"/>
      <c r="D160" s="1"/>
      <c r="E160" s="1" t="s">
        <v>135</v>
      </c>
      <c r="F160" s="1"/>
      <c r="G160" s="10">
        <v>0</v>
      </c>
      <c r="H160" s="10">
        <v>5000</v>
      </c>
      <c r="I160" s="10">
        <v>0</v>
      </c>
      <c r="J160" s="10">
        <v>0</v>
      </c>
      <c r="K160" s="10">
        <v>0</v>
      </c>
      <c r="L160" s="10">
        <v>0</v>
      </c>
      <c r="M160" s="10">
        <v>5000</v>
      </c>
      <c r="N160" s="10">
        <v>0</v>
      </c>
      <c r="O160" s="10">
        <v>5000</v>
      </c>
      <c r="P160" s="10">
        <v>0</v>
      </c>
      <c r="Q160" s="10">
        <v>4140</v>
      </c>
      <c r="R160" s="10">
        <v>0</v>
      </c>
      <c r="S160" s="10">
        <v>19140</v>
      </c>
    </row>
    <row r="161" spans="1:19" x14ac:dyDescent="0.25">
      <c r="A161" s="1"/>
      <c r="B161" s="1"/>
      <c r="C161" s="1"/>
      <c r="D161" s="1" t="s">
        <v>136</v>
      </c>
      <c r="E161" s="1"/>
      <c r="F161" s="1"/>
      <c r="G161" s="9">
        <v>0</v>
      </c>
      <c r="H161" s="9">
        <v>5000</v>
      </c>
      <c r="I161" s="9">
        <v>0</v>
      </c>
      <c r="J161" s="9">
        <v>2073.5</v>
      </c>
      <c r="K161" s="9">
        <v>0</v>
      </c>
      <c r="L161" s="9">
        <v>0</v>
      </c>
      <c r="M161" s="9">
        <v>7073.5</v>
      </c>
      <c r="N161" s="9">
        <v>0</v>
      </c>
      <c r="O161" s="9">
        <v>7073.5</v>
      </c>
      <c r="P161" s="9">
        <v>0</v>
      </c>
      <c r="Q161" s="9">
        <v>6213.5</v>
      </c>
      <c r="R161" s="9">
        <v>0</v>
      </c>
      <c r="S161" s="9">
        <v>27434</v>
      </c>
    </row>
    <row r="162" spans="1:19" x14ac:dyDescent="0.25">
      <c r="A162" s="1"/>
      <c r="B162" s="1"/>
      <c r="C162" s="1"/>
      <c r="D162" s="1" t="s">
        <v>137</v>
      </c>
      <c r="E162" s="1"/>
      <c r="F162" s="1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</row>
    <row r="163" spans="1:19" ht="15.75" thickBot="1" x14ac:dyDescent="0.3">
      <c r="A163" s="1"/>
      <c r="B163" s="1"/>
      <c r="C163" s="1"/>
      <c r="D163" s="1"/>
      <c r="E163" s="1" t="s">
        <v>138</v>
      </c>
      <c r="F163" s="1"/>
      <c r="G163" s="10">
        <v>0</v>
      </c>
      <c r="H163" s="10">
        <v>0</v>
      </c>
      <c r="I163" s="10">
        <v>1304.75</v>
      </c>
      <c r="J163" s="10">
        <v>602.25</v>
      </c>
      <c r="K163" s="10">
        <v>602.25</v>
      </c>
      <c r="L163" s="10">
        <v>602.25</v>
      </c>
      <c r="M163" s="10">
        <v>602.25</v>
      </c>
      <c r="N163" s="10">
        <v>602.25</v>
      </c>
      <c r="O163" s="10">
        <v>602.25</v>
      </c>
      <c r="P163" s="10">
        <v>190.25</v>
      </c>
      <c r="Q163" s="10">
        <v>602.25</v>
      </c>
      <c r="R163" s="10">
        <v>602.25</v>
      </c>
      <c r="S163" s="10">
        <v>6313</v>
      </c>
    </row>
    <row r="164" spans="1:19" x14ac:dyDescent="0.25">
      <c r="A164" s="1"/>
      <c r="B164" s="1"/>
      <c r="C164" s="1"/>
      <c r="D164" s="1" t="s">
        <v>139</v>
      </c>
      <c r="E164" s="1"/>
      <c r="F164" s="1"/>
      <c r="G164" s="9">
        <v>0</v>
      </c>
      <c r="H164" s="9">
        <v>0</v>
      </c>
      <c r="I164" s="9">
        <v>1304.75</v>
      </c>
      <c r="J164" s="9">
        <v>602.25</v>
      </c>
      <c r="K164" s="9">
        <v>602.25</v>
      </c>
      <c r="L164" s="9">
        <v>602.25</v>
      </c>
      <c r="M164" s="9">
        <v>602.25</v>
      </c>
      <c r="N164" s="9">
        <v>602.25</v>
      </c>
      <c r="O164" s="9">
        <v>602.25</v>
      </c>
      <c r="P164" s="9">
        <v>190.25</v>
      </c>
      <c r="Q164" s="9">
        <v>602.25</v>
      </c>
      <c r="R164" s="9">
        <v>602.25</v>
      </c>
      <c r="S164" s="9">
        <v>6313</v>
      </c>
    </row>
    <row r="165" spans="1:19" x14ac:dyDescent="0.25">
      <c r="A165" s="1"/>
      <c r="B165" s="1"/>
      <c r="C165" s="1"/>
      <c r="D165" s="1" t="s">
        <v>140</v>
      </c>
      <c r="E165" s="1"/>
      <c r="F165" s="1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</row>
    <row r="166" spans="1:19" ht="15.75" thickBot="1" x14ac:dyDescent="0.3">
      <c r="A166" s="1"/>
      <c r="B166" s="1"/>
      <c r="C166" s="1"/>
      <c r="D166" s="1"/>
      <c r="E166" s="1" t="s">
        <v>141</v>
      </c>
      <c r="F166" s="1"/>
      <c r="G166" s="9">
        <v>3545.25</v>
      </c>
      <c r="H166" s="9">
        <v>3650.98</v>
      </c>
      <c r="I166" s="9">
        <v>3637.99</v>
      </c>
      <c r="J166" s="9">
        <v>3511.18</v>
      </c>
      <c r="K166" s="9">
        <v>3615.22</v>
      </c>
      <c r="L166" s="9">
        <v>3488.41</v>
      </c>
      <c r="M166" s="9">
        <v>3591.97</v>
      </c>
      <c r="N166" s="9">
        <v>3580.94</v>
      </c>
      <c r="O166" s="9">
        <v>3223.67</v>
      </c>
      <c r="P166" s="9">
        <v>3555.07</v>
      </c>
      <c r="Q166" s="9">
        <v>3429.19</v>
      </c>
      <c r="R166" s="9">
        <v>3530.91</v>
      </c>
      <c r="S166" s="9">
        <v>42360.78</v>
      </c>
    </row>
    <row r="167" spans="1:19" ht="15.75" thickBot="1" x14ac:dyDescent="0.3">
      <c r="A167" s="1"/>
      <c r="B167" s="1"/>
      <c r="C167" s="1"/>
      <c r="D167" s="1" t="s">
        <v>142</v>
      </c>
      <c r="E167" s="1"/>
      <c r="F167" s="1"/>
      <c r="G167" s="12">
        <v>3545.25</v>
      </c>
      <c r="H167" s="12">
        <v>3650.98</v>
      </c>
      <c r="I167" s="12">
        <v>3637.99</v>
      </c>
      <c r="J167" s="12">
        <v>3511.18</v>
      </c>
      <c r="K167" s="12">
        <v>3615.22</v>
      </c>
      <c r="L167" s="12">
        <v>3488.41</v>
      </c>
      <c r="M167" s="12">
        <v>3591.97</v>
      </c>
      <c r="N167" s="12">
        <v>3580.94</v>
      </c>
      <c r="O167" s="12">
        <v>3223.67</v>
      </c>
      <c r="P167" s="12">
        <v>3555.07</v>
      </c>
      <c r="Q167" s="12">
        <v>3429.19</v>
      </c>
      <c r="R167" s="12">
        <v>3530.91</v>
      </c>
      <c r="S167" s="12">
        <v>42360.78</v>
      </c>
    </row>
    <row r="168" spans="1:19" ht="15.75" thickBot="1" x14ac:dyDescent="0.3">
      <c r="A168" s="1"/>
      <c r="B168" s="1"/>
      <c r="C168" s="1" t="s">
        <v>143</v>
      </c>
      <c r="D168" s="1"/>
      <c r="E168" s="1"/>
      <c r="F168" s="1"/>
      <c r="G168" s="11">
        <v>38617.550000000003</v>
      </c>
      <c r="H168" s="11">
        <v>44595.81</v>
      </c>
      <c r="I168" s="11">
        <v>42733.59</v>
      </c>
      <c r="J168" s="11">
        <v>54775.91</v>
      </c>
      <c r="K168" s="11">
        <v>40307.019999999997</v>
      </c>
      <c r="L168" s="11">
        <v>35387.69</v>
      </c>
      <c r="M168" s="11">
        <v>49932.15</v>
      </c>
      <c r="N168" s="11">
        <v>35828.559999999998</v>
      </c>
      <c r="O168" s="11">
        <v>41779.15</v>
      </c>
      <c r="P168" s="11">
        <v>36732.58</v>
      </c>
      <c r="Q168" s="11">
        <v>42649.86</v>
      </c>
      <c r="R168" s="11">
        <v>40365.49</v>
      </c>
      <c r="S168" s="11">
        <v>503705.36</v>
      </c>
    </row>
    <row r="169" spans="1:19" x14ac:dyDescent="0.25">
      <c r="A169" s="1"/>
      <c r="B169" s="1" t="s">
        <v>144</v>
      </c>
      <c r="C169" s="1"/>
      <c r="D169" s="1"/>
      <c r="E169" s="1"/>
      <c r="F169" s="1"/>
      <c r="G169" s="9">
        <v>19769.28</v>
      </c>
      <c r="H169" s="9">
        <v>-3362.43</v>
      </c>
      <c r="I169" s="9">
        <v>5985.29</v>
      </c>
      <c r="J169" s="9">
        <v>-16698.330000000002</v>
      </c>
      <c r="K169" s="9">
        <v>13981.74</v>
      </c>
      <c r="L169" s="9">
        <v>19695.59</v>
      </c>
      <c r="M169" s="9">
        <v>-11362.86</v>
      </c>
      <c r="N169" s="9">
        <v>10063.049999999999</v>
      </c>
      <c r="O169" s="9">
        <v>5573.73</v>
      </c>
      <c r="P169" s="9">
        <v>5328.46</v>
      </c>
      <c r="Q169" s="9">
        <v>8775.15</v>
      </c>
      <c r="R169" s="9">
        <v>-2260.5500000000002</v>
      </c>
      <c r="S169" s="9">
        <v>55488.12</v>
      </c>
    </row>
    <row r="170" spans="1:19" x14ac:dyDescent="0.25">
      <c r="A170" s="1"/>
      <c r="B170" s="1" t="s">
        <v>145</v>
      </c>
      <c r="C170" s="1"/>
      <c r="D170" s="1"/>
      <c r="E170" s="1"/>
      <c r="F170" s="1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</row>
    <row r="171" spans="1:19" x14ac:dyDescent="0.25">
      <c r="A171" s="1"/>
      <c r="B171" s="1"/>
      <c r="C171" s="1" t="s">
        <v>146</v>
      </c>
      <c r="D171" s="1"/>
      <c r="E171" s="1"/>
      <c r="F171" s="1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</row>
    <row r="172" spans="1:19" x14ac:dyDescent="0.25">
      <c r="A172" s="1"/>
      <c r="B172" s="1"/>
      <c r="C172" s="1"/>
      <c r="D172" s="1" t="s">
        <v>275</v>
      </c>
      <c r="E172" s="1"/>
      <c r="F172" s="1"/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</row>
    <row r="173" spans="1:19" x14ac:dyDescent="0.25">
      <c r="A173" s="1"/>
      <c r="B173" s="1"/>
      <c r="C173" s="1"/>
      <c r="D173" s="1" t="s">
        <v>147</v>
      </c>
      <c r="E173" s="1"/>
      <c r="F173" s="1"/>
      <c r="G173" s="9">
        <v>2543</v>
      </c>
      <c r="H173" s="9">
        <v>2437.27</v>
      </c>
      <c r="I173" s="9">
        <v>2450.2600000000002</v>
      </c>
      <c r="J173" s="9">
        <v>2577.0700000000002</v>
      </c>
      <c r="K173" s="9">
        <v>2473.0300000000002</v>
      </c>
      <c r="L173" s="9">
        <v>2599.84</v>
      </c>
      <c r="M173" s="9">
        <v>2496.2800000000002</v>
      </c>
      <c r="N173" s="9">
        <v>2507.31</v>
      </c>
      <c r="O173" s="9">
        <v>2864.58</v>
      </c>
      <c r="P173" s="9">
        <v>2533.1799999999998</v>
      </c>
      <c r="Q173" s="9">
        <v>2659.06</v>
      </c>
      <c r="R173" s="9">
        <v>2557.34</v>
      </c>
      <c r="S173" s="9">
        <v>30698.22</v>
      </c>
    </row>
    <row r="174" spans="1:19" ht="15.75" thickBot="1" x14ac:dyDescent="0.3">
      <c r="A174" s="1"/>
      <c r="B174" s="1"/>
      <c r="C174" s="1"/>
      <c r="D174" s="1" t="s">
        <v>148</v>
      </c>
      <c r="E174" s="1"/>
      <c r="F174" s="1"/>
      <c r="G174" s="9">
        <v>-2543</v>
      </c>
      <c r="H174" s="9">
        <v>-2437.27</v>
      </c>
      <c r="I174" s="9">
        <v>-2450.2600000000002</v>
      </c>
      <c r="J174" s="9">
        <v>-2577.0700000000002</v>
      </c>
      <c r="K174" s="9">
        <v>-2473.0300000000002</v>
      </c>
      <c r="L174" s="9">
        <v>-2599.84</v>
      </c>
      <c r="M174" s="9">
        <v>-2496.2800000000002</v>
      </c>
      <c r="N174" s="9">
        <v>-2507.31</v>
      </c>
      <c r="O174" s="9">
        <v>-2864.58</v>
      </c>
      <c r="P174" s="9">
        <v>-2533.1799999999998</v>
      </c>
      <c r="Q174" s="9">
        <v>-2659.06</v>
      </c>
      <c r="R174" s="9">
        <v>-2557.34</v>
      </c>
      <c r="S174" s="9">
        <v>-30698.22</v>
      </c>
    </row>
    <row r="175" spans="1:19" ht="15.75" thickBot="1" x14ac:dyDescent="0.3">
      <c r="A175" s="1"/>
      <c r="B175" s="1"/>
      <c r="C175" s="1" t="s">
        <v>149</v>
      </c>
      <c r="D175" s="1"/>
      <c r="E175" s="1"/>
      <c r="F175" s="1"/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</row>
    <row r="176" spans="1:19" ht="15.75" thickBot="1" x14ac:dyDescent="0.3">
      <c r="A176" s="1"/>
      <c r="B176" s="1" t="s">
        <v>150</v>
      </c>
      <c r="C176" s="1"/>
      <c r="D176" s="1"/>
      <c r="E176" s="1"/>
      <c r="F176" s="1"/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</row>
    <row r="177" spans="1:19" ht="15.75" thickBot="1" x14ac:dyDescent="0.3">
      <c r="A177" s="1" t="s">
        <v>151</v>
      </c>
      <c r="B177" s="1"/>
      <c r="C177" s="1"/>
      <c r="D177" s="1"/>
      <c r="E177" s="1"/>
      <c r="F177" s="1"/>
      <c r="G177" s="13">
        <v>19769.28</v>
      </c>
      <c r="H177" s="13">
        <v>-3362.43</v>
      </c>
      <c r="I177" s="13">
        <v>5985.29</v>
      </c>
      <c r="J177" s="13">
        <v>-16698.330000000002</v>
      </c>
      <c r="K177" s="13">
        <v>13981.74</v>
      </c>
      <c r="L177" s="13">
        <v>19695.59</v>
      </c>
      <c r="M177" s="13">
        <v>-11362.86</v>
      </c>
      <c r="N177" s="13">
        <v>10063.049999999999</v>
      </c>
      <c r="O177" s="13">
        <v>5573.73</v>
      </c>
      <c r="P177" s="13">
        <v>5328.46</v>
      </c>
      <c r="Q177" s="13">
        <v>8775.15</v>
      </c>
      <c r="R177" s="13">
        <v>-2260.5500000000002</v>
      </c>
      <c r="S177" s="13">
        <v>55488.12</v>
      </c>
    </row>
  </sheetData>
  <printOptions horizontalCentered="1"/>
  <pageMargins left="0.45" right="0.45" top="0.75" bottom="0.75" header="0.3" footer="0.3"/>
  <pageSetup scale="74" fitToHeight="4" orientation="landscape" r:id="rId1"/>
  <headerFooter>
    <oddHeader>&amp;C&amp;"Arial,Bold"&amp;12Valley Unitarian Universalist Church&amp;"-,Regular"&amp;11
&amp;"Arial,Regular"Profit &amp; Loss by Month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123"/>
  <sheetViews>
    <sheetView tabSelected="1" zoomScaleNormal="100" workbookViewId="0">
      <pane ySplit="2" topLeftCell="A3" activePane="bottomLeft" state="frozen"/>
      <selection activeCell="A2" sqref="A2"/>
      <selection pane="bottomLeft" activeCell="G14" sqref="G14"/>
    </sheetView>
  </sheetViews>
  <sheetFormatPr defaultColWidth="9.140625" defaultRowHeight="12.75" x14ac:dyDescent="0.2"/>
  <cols>
    <col min="1" max="5" width="3" style="8" customWidth="1"/>
    <col min="6" max="6" width="30" style="8" customWidth="1"/>
    <col min="7" max="8" width="14.7109375" style="29" customWidth="1"/>
    <col min="9" max="9" width="13.28515625" style="29" customWidth="1"/>
    <col min="10" max="10" width="1" style="17" customWidth="1"/>
    <col min="11" max="12" width="14.7109375" style="29" customWidth="1"/>
    <col min="13" max="13" width="13.28515625" style="29" customWidth="1"/>
    <col min="14" max="14" width="14.7109375" style="29" customWidth="1"/>
    <col min="15" max="16384" width="9.140625" style="17"/>
  </cols>
  <sheetData>
    <row r="1" spans="1:14" ht="13.5" thickBot="1" x14ac:dyDescent="0.25">
      <c r="A1" s="79"/>
      <c r="B1" s="79"/>
      <c r="C1" s="79"/>
      <c r="D1" s="79"/>
      <c r="E1" s="79"/>
      <c r="F1" s="79"/>
      <c r="G1" s="98"/>
      <c r="H1" s="98"/>
      <c r="I1" s="98"/>
      <c r="J1" s="27"/>
      <c r="K1" s="69"/>
      <c r="L1" s="69"/>
      <c r="M1" s="69"/>
      <c r="N1" s="69"/>
    </row>
    <row r="2" spans="1:14" s="16" customFormat="1" ht="14.25" thickTop="1" thickBot="1" x14ac:dyDescent="0.25">
      <c r="A2" s="5"/>
      <c r="B2" s="5"/>
      <c r="C2" s="5"/>
      <c r="D2" s="5"/>
      <c r="E2" s="5"/>
      <c r="F2" s="5"/>
      <c r="G2" s="37" t="s">
        <v>722</v>
      </c>
      <c r="H2" s="37" t="s">
        <v>0</v>
      </c>
      <c r="I2" s="37" t="s">
        <v>1</v>
      </c>
      <c r="J2" s="67"/>
      <c r="K2" s="37" t="s">
        <v>777</v>
      </c>
      <c r="L2" s="37" t="s">
        <v>390</v>
      </c>
      <c r="M2" s="37" t="s">
        <v>1</v>
      </c>
      <c r="N2" s="37" t="s">
        <v>223</v>
      </c>
    </row>
    <row r="3" spans="1:14" ht="13.5" thickTop="1" x14ac:dyDescent="0.2">
      <c r="A3" s="79"/>
      <c r="B3" s="79" t="s">
        <v>2</v>
      </c>
      <c r="C3" s="79"/>
      <c r="D3" s="79"/>
      <c r="E3" s="79"/>
      <c r="F3" s="79"/>
      <c r="G3" s="7"/>
      <c r="H3" s="7"/>
      <c r="I3" s="39"/>
      <c r="J3" s="68"/>
      <c r="K3" s="7"/>
      <c r="L3" s="7"/>
      <c r="M3" s="39"/>
      <c r="N3" s="7"/>
    </row>
    <row r="4" spans="1:14" x14ac:dyDescent="0.2">
      <c r="A4" s="79"/>
      <c r="B4" s="79"/>
      <c r="C4" s="79" t="s">
        <v>3</v>
      </c>
      <c r="D4" s="79"/>
      <c r="E4" s="79"/>
      <c r="F4" s="79"/>
      <c r="G4" s="7"/>
      <c r="H4" s="7"/>
      <c r="I4" s="39"/>
      <c r="J4" s="68"/>
      <c r="K4" s="7"/>
      <c r="L4" s="7"/>
      <c r="M4" s="39"/>
      <c r="N4" s="7"/>
    </row>
    <row r="5" spans="1:14" x14ac:dyDescent="0.2">
      <c r="A5" s="79"/>
      <c r="B5" s="79"/>
      <c r="C5" s="79"/>
      <c r="D5" s="79" t="s">
        <v>4</v>
      </c>
      <c r="E5" s="79"/>
      <c r="F5" s="79"/>
      <c r="G5" s="7"/>
      <c r="H5" s="7"/>
      <c r="I5" s="39"/>
      <c r="J5" s="68"/>
      <c r="K5" s="7"/>
      <c r="L5" s="7"/>
      <c r="M5" s="39"/>
      <c r="N5" s="7"/>
    </row>
    <row r="6" spans="1:14" x14ac:dyDescent="0.2">
      <c r="A6" s="79"/>
      <c r="B6" s="79"/>
      <c r="C6" s="79"/>
      <c r="D6" s="79"/>
      <c r="E6" s="79" t="s">
        <v>481</v>
      </c>
      <c r="F6" s="79"/>
      <c r="G6" s="40">
        <v>19322.88</v>
      </c>
      <c r="H6" s="40">
        <v>24700</v>
      </c>
      <c r="I6" s="132">
        <v>0.7823</v>
      </c>
      <c r="J6" s="68"/>
      <c r="K6" s="40">
        <v>79323.649999999994</v>
      </c>
      <c r="L6" s="40">
        <v>78400</v>
      </c>
      <c r="M6" s="132">
        <v>1.0117799999999999</v>
      </c>
      <c r="N6" s="40">
        <v>374400</v>
      </c>
    </row>
    <row r="7" spans="1:14" x14ac:dyDescent="0.2">
      <c r="A7" s="79"/>
      <c r="B7" s="79"/>
      <c r="C7" s="79"/>
      <c r="D7" s="79"/>
      <c r="E7" s="79" t="s">
        <v>482</v>
      </c>
      <c r="F7" s="79"/>
      <c r="G7" s="40">
        <v>0</v>
      </c>
      <c r="H7" s="40">
        <v>692.08</v>
      </c>
      <c r="I7" s="132">
        <v>0</v>
      </c>
      <c r="J7" s="68"/>
      <c r="K7" s="40">
        <v>0</v>
      </c>
      <c r="L7" s="40">
        <v>2076.2399999999998</v>
      </c>
      <c r="M7" s="132">
        <v>0</v>
      </c>
      <c r="N7" s="40">
        <v>8305</v>
      </c>
    </row>
    <row r="8" spans="1:14" ht="13.5" thickBot="1" x14ac:dyDescent="0.25">
      <c r="A8" s="79"/>
      <c r="B8" s="79"/>
      <c r="C8" s="79"/>
      <c r="D8" s="79"/>
      <c r="E8" s="79" t="s">
        <v>483</v>
      </c>
      <c r="F8" s="79"/>
      <c r="G8" s="77">
        <v>454.25</v>
      </c>
      <c r="H8" s="77">
        <v>829.17</v>
      </c>
      <c r="I8" s="133">
        <v>0.54783999999999999</v>
      </c>
      <c r="J8" s="68"/>
      <c r="K8" s="77">
        <v>642.25</v>
      </c>
      <c r="L8" s="77">
        <v>2487.5100000000002</v>
      </c>
      <c r="M8" s="133">
        <v>0.25818999999999998</v>
      </c>
      <c r="N8" s="77">
        <v>9950</v>
      </c>
    </row>
    <row r="9" spans="1:14" x14ac:dyDescent="0.2">
      <c r="A9" s="79"/>
      <c r="B9" s="79"/>
      <c r="C9" s="79"/>
      <c r="D9" s="79" t="s">
        <v>9</v>
      </c>
      <c r="E9" s="79"/>
      <c r="F9" s="79"/>
      <c r="G9" s="40">
        <v>19777.13</v>
      </c>
      <c r="H9" s="40">
        <v>26221.25</v>
      </c>
      <c r="I9" s="132">
        <v>0.75424000000000002</v>
      </c>
      <c r="J9" s="68"/>
      <c r="K9" s="40">
        <v>79965.899999999994</v>
      </c>
      <c r="L9" s="40">
        <v>82963.75</v>
      </c>
      <c r="M9" s="132">
        <v>0.96387</v>
      </c>
      <c r="N9" s="40">
        <v>392655</v>
      </c>
    </row>
    <row r="10" spans="1:14" x14ac:dyDescent="0.2">
      <c r="A10" s="79"/>
      <c r="B10" s="79"/>
      <c r="C10" s="79"/>
      <c r="D10" s="79" t="s">
        <v>484</v>
      </c>
      <c r="E10" s="79"/>
      <c r="F10" s="79"/>
      <c r="G10" s="40"/>
      <c r="H10" s="40"/>
      <c r="I10" s="132"/>
      <c r="J10" s="68"/>
      <c r="K10" s="40"/>
      <c r="L10" s="40"/>
      <c r="M10" s="132"/>
      <c r="N10" s="40"/>
    </row>
    <row r="11" spans="1:14" x14ac:dyDescent="0.2">
      <c r="A11" s="79"/>
      <c r="B11" s="79"/>
      <c r="C11" s="79"/>
      <c r="D11" s="79"/>
      <c r="E11" s="79" t="s">
        <v>485</v>
      </c>
      <c r="F11" s="79"/>
      <c r="G11" s="40">
        <v>5387.89</v>
      </c>
      <c r="H11" s="40">
        <v>5666.83</v>
      </c>
      <c r="I11" s="132">
        <v>0.95077999999999996</v>
      </c>
      <c r="J11" s="68"/>
      <c r="K11" s="40">
        <v>16163.63</v>
      </c>
      <c r="L11" s="40">
        <v>17000.490000000002</v>
      </c>
      <c r="M11" s="132">
        <v>0.95077</v>
      </c>
      <c r="N11" s="40">
        <v>68002</v>
      </c>
    </row>
    <row r="12" spans="1:14" x14ac:dyDescent="0.2">
      <c r="A12" s="79"/>
      <c r="B12" s="79"/>
      <c r="C12" s="79"/>
      <c r="D12" s="79"/>
      <c r="E12" s="79" t="s">
        <v>486</v>
      </c>
      <c r="F12" s="79"/>
      <c r="G12" s="40">
        <v>1001</v>
      </c>
      <c r="H12" s="40">
        <v>1020</v>
      </c>
      <c r="I12" s="132">
        <v>0.98136999999999996</v>
      </c>
      <c r="J12" s="68"/>
      <c r="K12" s="40">
        <v>3003</v>
      </c>
      <c r="L12" s="40">
        <v>3060</v>
      </c>
      <c r="M12" s="132">
        <v>0.98136999999999996</v>
      </c>
      <c r="N12" s="40">
        <v>12240</v>
      </c>
    </row>
    <row r="13" spans="1:14" x14ac:dyDescent="0.2">
      <c r="A13" s="79"/>
      <c r="B13" s="79"/>
      <c r="C13" s="79"/>
      <c r="D13" s="79"/>
      <c r="E13" s="79" t="s">
        <v>487</v>
      </c>
      <c r="F13" s="79"/>
      <c r="G13" s="40">
        <v>1410</v>
      </c>
      <c r="H13" s="40">
        <v>466.67</v>
      </c>
      <c r="I13" s="132">
        <v>3.0214099999999999</v>
      </c>
      <c r="J13" s="68"/>
      <c r="K13" s="40">
        <v>1810</v>
      </c>
      <c r="L13" s="40">
        <v>1400.01</v>
      </c>
      <c r="M13" s="132">
        <v>1.2928500000000001</v>
      </c>
      <c r="N13" s="40">
        <v>5600</v>
      </c>
    </row>
    <row r="14" spans="1:14" ht="13.5" thickBot="1" x14ac:dyDescent="0.25">
      <c r="A14" s="79"/>
      <c r="B14" s="79"/>
      <c r="C14" s="79"/>
      <c r="D14" s="79"/>
      <c r="E14" s="79" t="s">
        <v>488</v>
      </c>
      <c r="F14" s="79"/>
      <c r="G14" s="77">
        <v>270</v>
      </c>
      <c r="H14" s="77">
        <v>144.66999999999999</v>
      </c>
      <c r="I14" s="133">
        <v>1.86632</v>
      </c>
      <c r="J14" s="68"/>
      <c r="K14" s="77">
        <v>850</v>
      </c>
      <c r="L14" s="77">
        <v>434.01</v>
      </c>
      <c r="M14" s="133">
        <v>1.95848</v>
      </c>
      <c r="N14" s="77">
        <v>1736</v>
      </c>
    </row>
    <row r="15" spans="1:14" x14ac:dyDescent="0.2">
      <c r="A15" s="79"/>
      <c r="B15" s="79"/>
      <c r="C15" s="79"/>
      <c r="D15" s="79" t="s">
        <v>489</v>
      </c>
      <c r="E15" s="79"/>
      <c r="F15" s="79"/>
      <c r="G15" s="40">
        <v>8068.89</v>
      </c>
      <c r="H15" s="40">
        <v>7298.17</v>
      </c>
      <c r="I15" s="132">
        <v>1.1055999999999999</v>
      </c>
      <c r="J15" s="68"/>
      <c r="K15" s="40">
        <v>21826.63</v>
      </c>
      <c r="L15" s="40">
        <v>21894.51</v>
      </c>
      <c r="M15" s="132">
        <v>0.99690000000000001</v>
      </c>
      <c r="N15" s="40">
        <v>87578</v>
      </c>
    </row>
    <row r="16" spans="1:14" x14ac:dyDescent="0.2">
      <c r="A16" s="79"/>
      <c r="B16" s="79"/>
      <c r="C16" s="79"/>
      <c r="D16" s="79" t="s">
        <v>490</v>
      </c>
      <c r="E16" s="79"/>
      <c r="F16" s="79"/>
      <c r="G16" s="40"/>
      <c r="H16" s="40"/>
      <c r="I16" s="132"/>
      <c r="J16" s="68"/>
      <c r="K16" s="40"/>
      <c r="L16" s="40"/>
      <c r="M16" s="132"/>
      <c r="N16" s="40"/>
    </row>
    <row r="17" spans="1:14" x14ac:dyDescent="0.2">
      <c r="A17" s="79"/>
      <c r="B17" s="79"/>
      <c r="C17" s="79"/>
      <c r="D17" s="79"/>
      <c r="E17" s="79" t="s">
        <v>491</v>
      </c>
      <c r="F17" s="79"/>
      <c r="G17" s="40">
        <v>0</v>
      </c>
      <c r="H17" s="40">
        <v>41.67</v>
      </c>
      <c r="I17" s="132">
        <v>0</v>
      </c>
      <c r="J17" s="68"/>
      <c r="K17" s="40">
        <v>0</v>
      </c>
      <c r="L17" s="40">
        <v>125.01</v>
      </c>
      <c r="M17" s="132">
        <v>0</v>
      </c>
      <c r="N17" s="40">
        <v>500</v>
      </c>
    </row>
    <row r="18" spans="1:14" x14ac:dyDescent="0.2">
      <c r="A18" s="79"/>
      <c r="B18" s="79"/>
      <c r="C18" s="79"/>
      <c r="D18" s="79"/>
      <c r="E18" s="79" t="s">
        <v>492</v>
      </c>
      <c r="F18" s="79"/>
      <c r="G18" s="40">
        <v>12.86</v>
      </c>
      <c r="H18" s="40">
        <v>31.5</v>
      </c>
      <c r="I18" s="132">
        <v>0.40825</v>
      </c>
      <c r="J18" s="68"/>
      <c r="K18" s="40">
        <v>35.049999999999997</v>
      </c>
      <c r="L18" s="40">
        <v>94.5</v>
      </c>
      <c r="M18" s="132">
        <v>0.37090000000000001</v>
      </c>
      <c r="N18" s="40">
        <v>378</v>
      </c>
    </row>
    <row r="19" spans="1:14" ht="13.5" thickBot="1" x14ac:dyDescent="0.25">
      <c r="A19" s="79"/>
      <c r="B19" s="79"/>
      <c r="C19" s="79"/>
      <c r="D19" s="79"/>
      <c r="E19" s="79" t="s">
        <v>493</v>
      </c>
      <c r="F19" s="79"/>
      <c r="G19" s="77">
        <v>6</v>
      </c>
      <c r="H19" s="77">
        <v>50</v>
      </c>
      <c r="I19" s="133">
        <v>0.12</v>
      </c>
      <c r="J19" s="68"/>
      <c r="K19" s="77">
        <v>150.91999999999999</v>
      </c>
      <c r="L19" s="77">
        <v>150</v>
      </c>
      <c r="M19" s="133">
        <v>1.00613</v>
      </c>
      <c r="N19" s="77">
        <v>600</v>
      </c>
    </row>
    <row r="20" spans="1:14" x14ac:dyDescent="0.2">
      <c r="A20" s="79"/>
      <c r="B20" s="79"/>
      <c r="C20" s="79"/>
      <c r="D20" s="79" t="s">
        <v>494</v>
      </c>
      <c r="E20" s="79"/>
      <c r="F20" s="79"/>
      <c r="G20" s="40">
        <v>18.86</v>
      </c>
      <c r="H20" s="40">
        <v>123.17</v>
      </c>
      <c r="I20" s="132">
        <v>0.15312000000000001</v>
      </c>
      <c r="J20" s="68"/>
      <c r="K20" s="40">
        <v>185.97</v>
      </c>
      <c r="L20" s="40">
        <v>369.51</v>
      </c>
      <c r="M20" s="132">
        <v>0.50329000000000002</v>
      </c>
      <c r="N20" s="40">
        <v>1478</v>
      </c>
    </row>
    <row r="21" spans="1:14" x14ac:dyDescent="0.2">
      <c r="A21" s="79"/>
      <c r="B21" s="79"/>
      <c r="C21" s="79"/>
      <c r="D21" s="79" t="s">
        <v>495</v>
      </c>
      <c r="E21" s="79"/>
      <c r="F21" s="79"/>
      <c r="G21" s="40"/>
      <c r="H21" s="40"/>
      <c r="I21" s="132"/>
      <c r="J21" s="68"/>
      <c r="K21" s="40"/>
      <c r="L21" s="40"/>
      <c r="M21" s="132"/>
      <c r="N21" s="40"/>
    </row>
    <row r="22" spans="1:14" x14ac:dyDescent="0.2">
      <c r="A22" s="79"/>
      <c r="B22" s="79"/>
      <c r="C22" s="79"/>
      <c r="D22" s="79"/>
      <c r="E22" s="79" t="s">
        <v>496</v>
      </c>
      <c r="F22" s="79"/>
      <c r="G22" s="40">
        <v>0</v>
      </c>
      <c r="H22" s="40">
        <v>0</v>
      </c>
      <c r="I22" s="132">
        <v>0</v>
      </c>
      <c r="J22" s="68"/>
      <c r="K22" s="40">
        <v>91000</v>
      </c>
      <c r="L22" s="40">
        <v>91000</v>
      </c>
      <c r="M22" s="132">
        <v>1</v>
      </c>
      <c r="N22" s="40">
        <v>91000</v>
      </c>
    </row>
    <row r="23" spans="1:14" x14ac:dyDescent="0.2">
      <c r="A23" s="79"/>
      <c r="B23" s="79"/>
      <c r="C23" s="79"/>
      <c r="D23" s="79"/>
      <c r="E23" s="79" t="s">
        <v>497</v>
      </c>
      <c r="F23" s="79"/>
      <c r="G23" s="40">
        <v>0</v>
      </c>
      <c r="H23" s="40">
        <v>0</v>
      </c>
      <c r="I23" s="132">
        <v>0</v>
      </c>
      <c r="J23" s="68"/>
      <c r="K23" s="40">
        <v>-17000</v>
      </c>
      <c r="L23" s="40">
        <v>-17000</v>
      </c>
      <c r="M23" s="132">
        <v>1</v>
      </c>
      <c r="N23" s="40">
        <v>-17000</v>
      </c>
    </row>
    <row r="24" spans="1:14" ht="13.5" thickBot="1" x14ac:dyDescent="0.25">
      <c r="A24" s="79"/>
      <c r="B24" s="79"/>
      <c r="C24" s="79"/>
      <c r="D24" s="79"/>
      <c r="E24" s="79" t="s">
        <v>498</v>
      </c>
      <c r="F24" s="79"/>
      <c r="G24" s="73">
        <v>0</v>
      </c>
      <c r="H24" s="73">
        <v>0</v>
      </c>
      <c r="I24" s="134">
        <v>0</v>
      </c>
      <c r="J24" s="68"/>
      <c r="K24" s="73">
        <v>78062</v>
      </c>
      <c r="L24" s="73">
        <v>78000</v>
      </c>
      <c r="M24" s="134">
        <v>1.0007900000000001</v>
      </c>
      <c r="N24" s="73">
        <v>78000</v>
      </c>
    </row>
    <row r="25" spans="1:14" ht="13.5" thickBot="1" x14ac:dyDescent="0.25">
      <c r="A25" s="79"/>
      <c r="B25" s="79"/>
      <c r="C25" s="79"/>
      <c r="D25" s="79" t="s">
        <v>499</v>
      </c>
      <c r="E25" s="79"/>
      <c r="F25" s="79"/>
      <c r="G25" s="75">
        <v>0</v>
      </c>
      <c r="H25" s="75">
        <v>0</v>
      </c>
      <c r="I25" s="135">
        <v>0</v>
      </c>
      <c r="J25" s="68"/>
      <c r="K25" s="75">
        <v>152062</v>
      </c>
      <c r="L25" s="75">
        <v>152000</v>
      </c>
      <c r="M25" s="135">
        <v>1.00041</v>
      </c>
      <c r="N25" s="75">
        <v>152000</v>
      </c>
    </row>
    <row r="26" spans="1:14" x14ac:dyDescent="0.2">
      <c r="A26" s="79"/>
      <c r="B26" s="79"/>
      <c r="C26" s="79" t="s">
        <v>30</v>
      </c>
      <c r="D26" s="79"/>
      <c r="E26" s="79"/>
      <c r="F26" s="79"/>
      <c r="G26" s="40">
        <v>27864.880000000001</v>
      </c>
      <c r="H26" s="40">
        <v>33642.589999999997</v>
      </c>
      <c r="I26" s="132">
        <v>0.82826</v>
      </c>
      <c r="J26" s="68"/>
      <c r="K26" s="40">
        <v>254040.5</v>
      </c>
      <c r="L26" s="40">
        <v>257227.77</v>
      </c>
      <c r="M26" s="132">
        <v>0.98760999999999999</v>
      </c>
      <c r="N26" s="40">
        <v>633711</v>
      </c>
    </row>
    <row r="27" spans="1:14" x14ac:dyDescent="0.2">
      <c r="A27" s="79"/>
      <c r="B27" s="79"/>
      <c r="C27" s="79" t="s">
        <v>31</v>
      </c>
      <c r="D27" s="79"/>
      <c r="E27" s="79"/>
      <c r="F27" s="79"/>
      <c r="G27" s="40"/>
      <c r="H27" s="40"/>
      <c r="I27" s="132"/>
      <c r="J27" s="68"/>
      <c r="K27" s="40"/>
      <c r="L27" s="40"/>
      <c r="M27" s="132"/>
      <c r="N27" s="40"/>
    </row>
    <row r="28" spans="1:14" x14ac:dyDescent="0.2">
      <c r="A28" s="79"/>
      <c r="B28" s="79"/>
      <c r="C28" s="79"/>
      <c r="D28" s="79" t="s">
        <v>500</v>
      </c>
      <c r="E28" s="79"/>
      <c r="F28" s="79"/>
      <c r="G28" s="40"/>
      <c r="H28" s="40"/>
      <c r="I28" s="132"/>
      <c r="J28" s="68"/>
      <c r="K28" s="40"/>
      <c r="L28" s="40"/>
      <c r="M28" s="132"/>
      <c r="N28" s="40"/>
    </row>
    <row r="29" spans="1:14" x14ac:dyDescent="0.2">
      <c r="A29" s="79"/>
      <c r="B29" s="79"/>
      <c r="C29" s="79"/>
      <c r="D29" s="79"/>
      <c r="E29" s="79" t="s">
        <v>501</v>
      </c>
      <c r="F29" s="79"/>
      <c r="G29" s="40"/>
      <c r="H29" s="40"/>
      <c r="I29" s="132"/>
      <c r="J29" s="68"/>
      <c r="K29" s="40"/>
      <c r="L29" s="40"/>
      <c r="M29" s="132"/>
      <c r="N29" s="40"/>
    </row>
    <row r="30" spans="1:14" x14ac:dyDescent="0.2">
      <c r="A30" s="79"/>
      <c r="B30" s="79"/>
      <c r="C30" s="79"/>
      <c r="D30" s="79"/>
      <c r="E30" s="79"/>
      <c r="F30" s="79" t="s">
        <v>502</v>
      </c>
      <c r="G30" s="40">
        <v>4000</v>
      </c>
      <c r="H30" s="40">
        <v>4000</v>
      </c>
      <c r="I30" s="132">
        <v>1</v>
      </c>
      <c r="J30" s="68"/>
      <c r="K30" s="40">
        <v>12000</v>
      </c>
      <c r="L30" s="40">
        <v>12000</v>
      </c>
      <c r="M30" s="132">
        <v>1</v>
      </c>
      <c r="N30" s="40">
        <v>48000</v>
      </c>
    </row>
    <row r="31" spans="1:14" x14ac:dyDescent="0.2">
      <c r="A31" s="79"/>
      <c r="B31" s="79"/>
      <c r="C31" s="79"/>
      <c r="D31" s="79"/>
      <c r="E31" s="79"/>
      <c r="F31" s="79" t="s">
        <v>503</v>
      </c>
      <c r="G31" s="40">
        <v>4000</v>
      </c>
      <c r="H31" s="40">
        <v>4000</v>
      </c>
      <c r="I31" s="132">
        <v>1</v>
      </c>
      <c r="J31" s="68"/>
      <c r="K31" s="40">
        <v>12000</v>
      </c>
      <c r="L31" s="40">
        <v>12000</v>
      </c>
      <c r="M31" s="132">
        <v>1</v>
      </c>
      <c r="N31" s="40">
        <v>48000</v>
      </c>
    </row>
    <row r="32" spans="1:14" x14ac:dyDescent="0.2">
      <c r="A32" s="79"/>
      <c r="B32" s="79"/>
      <c r="C32" s="79"/>
      <c r="D32" s="79"/>
      <c r="E32" s="79"/>
      <c r="F32" s="79" t="s">
        <v>504</v>
      </c>
      <c r="G32" s="40">
        <v>0</v>
      </c>
      <c r="H32" s="40">
        <v>612</v>
      </c>
      <c r="I32" s="132">
        <v>0</v>
      </c>
      <c r="J32" s="68"/>
      <c r="K32" s="40">
        <v>0</v>
      </c>
      <c r="L32" s="40">
        <v>1836</v>
      </c>
      <c r="M32" s="132">
        <v>0</v>
      </c>
      <c r="N32" s="40">
        <v>7344</v>
      </c>
    </row>
    <row r="33" spans="1:14" x14ac:dyDescent="0.2">
      <c r="A33" s="79"/>
      <c r="B33" s="79"/>
      <c r="C33" s="79"/>
      <c r="D33" s="79"/>
      <c r="E33" s="79"/>
      <c r="F33" s="79" t="s">
        <v>505</v>
      </c>
      <c r="G33" s="40">
        <v>3975</v>
      </c>
      <c r="H33" s="40">
        <v>3975</v>
      </c>
      <c r="I33" s="132">
        <v>1</v>
      </c>
      <c r="J33" s="68"/>
      <c r="K33" s="40">
        <v>11925</v>
      </c>
      <c r="L33" s="40">
        <v>11925</v>
      </c>
      <c r="M33" s="132">
        <v>1</v>
      </c>
      <c r="N33" s="40">
        <v>47700</v>
      </c>
    </row>
    <row r="34" spans="1:14" x14ac:dyDescent="0.2">
      <c r="A34" s="79"/>
      <c r="B34" s="79"/>
      <c r="C34" s="79"/>
      <c r="D34" s="79"/>
      <c r="E34" s="79"/>
      <c r="F34" s="79" t="s">
        <v>506</v>
      </c>
      <c r="G34" s="40">
        <v>0</v>
      </c>
      <c r="H34" s="40">
        <v>541.66999999999996</v>
      </c>
      <c r="I34" s="132">
        <v>0</v>
      </c>
      <c r="J34" s="68"/>
      <c r="K34" s="40">
        <v>0</v>
      </c>
      <c r="L34" s="40">
        <v>1625.01</v>
      </c>
      <c r="M34" s="132">
        <v>0</v>
      </c>
      <c r="N34" s="40">
        <v>6500</v>
      </c>
    </row>
    <row r="35" spans="1:14" x14ac:dyDescent="0.2">
      <c r="A35" s="79"/>
      <c r="B35" s="79"/>
      <c r="C35" s="79"/>
      <c r="D35" s="79"/>
      <c r="E35" s="79"/>
      <c r="F35" s="79" t="s">
        <v>507</v>
      </c>
      <c r="G35" s="40">
        <v>4955.0600000000004</v>
      </c>
      <c r="H35" s="40">
        <v>4083.33</v>
      </c>
      <c r="I35" s="132">
        <v>1.21349</v>
      </c>
      <c r="J35" s="68"/>
      <c r="K35" s="40">
        <v>13121.74</v>
      </c>
      <c r="L35" s="40">
        <v>12249.99</v>
      </c>
      <c r="M35" s="132">
        <v>1.0711599999999999</v>
      </c>
      <c r="N35" s="40">
        <v>49000</v>
      </c>
    </row>
    <row r="36" spans="1:14" x14ac:dyDescent="0.2">
      <c r="A36" s="79"/>
      <c r="B36" s="79"/>
      <c r="C36" s="79"/>
      <c r="D36" s="79"/>
      <c r="E36" s="79"/>
      <c r="F36" s="79" t="s">
        <v>508</v>
      </c>
      <c r="G36" s="40">
        <v>4875</v>
      </c>
      <c r="H36" s="40">
        <v>4875</v>
      </c>
      <c r="I36" s="132">
        <v>1</v>
      </c>
      <c r="J36" s="68"/>
      <c r="K36" s="40">
        <v>14625</v>
      </c>
      <c r="L36" s="40">
        <v>14625</v>
      </c>
      <c r="M36" s="132">
        <v>1</v>
      </c>
      <c r="N36" s="40">
        <v>58500</v>
      </c>
    </row>
    <row r="37" spans="1:14" x14ac:dyDescent="0.2">
      <c r="A37" s="79"/>
      <c r="B37" s="79"/>
      <c r="C37" s="79"/>
      <c r="D37" s="79"/>
      <c r="E37" s="79"/>
      <c r="F37" s="79" t="s">
        <v>509</v>
      </c>
      <c r="G37" s="40">
        <v>1256.8599999999999</v>
      </c>
      <c r="H37" s="40">
        <v>1339</v>
      </c>
      <c r="I37" s="132">
        <v>0.93866000000000005</v>
      </c>
      <c r="J37" s="68"/>
      <c r="K37" s="40">
        <v>3186.91</v>
      </c>
      <c r="L37" s="40">
        <v>4017</v>
      </c>
      <c r="M37" s="132">
        <v>0.79335999999999995</v>
      </c>
      <c r="N37" s="40">
        <v>16068</v>
      </c>
    </row>
    <row r="38" spans="1:14" x14ac:dyDescent="0.2">
      <c r="A38" s="79"/>
      <c r="B38" s="79"/>
      <c r="C38" s="79"/>
      <c r="D38" s="79"/>
      <c r="E38" s="79"/>
      <c r="F38" s="79" t="s">
        <v>510</v>
      </c>
      <c r="G38" s="40">
        <v>1229.42</v>
      </c>
      <c r="H38" s="40">
        <v>1230.92</v>
      </c>
      <c r="I38" s="132">
        <v>0.99878</v>
      </c>
      <c r="J38" s="68"/>
      <c r="K38" s="40">
        <v>3544.85</v>
      </c>
      <c r="L38" s="40">
        <v>3692.76</v>
      </c>
      <c r="M38" s="132">
        <v>0.95994999999999997</v>
      </c>
      <c r="N38" s="40">
        <v>14771</v>
      </c>
    </row>
    <row r="39" spans="1:14" x14ac:dyDescent="0.2">
      <c r="A39" s="79"/>
      <c r="B39" s="79"/>
      <c r="C39" s="79"/>
      <c r="D39" s="79"/>
      <c r="E39" s="79"/>
      <c r="F39" s="79" t="s">
        <v>511</v>
      </c>
      <c r="G39" s="40">
        <v>405</v>
      </c>
      <c r="H39" s="40">
        <v>650</v>
      </c>
      <c r="I39" s="132">
        <v>0.62307999999999997</v>
      </c>
      <c r="J39" s="68"/>
      <c r="K39" s="40">
        <v>2010</v>
      </c>
      <c r="L39" s="40">
        <v>1950</v>
      </c>
      <c r="M39" s="132">
        <v>1.03077</v>
      </c>
      <c r="N39" s="40">
        <v>7800</v>
      </c>
    </row>
    <row r="40" spans="1:14" x14ac:dyDescent="0.2">
      <c r="A40" s="79"/>
      <c r="B40" s="79"/>
      <c r="C40" s="79"/>
      <c r="D40" s="79"/>
      <c r="E40" s="79"/>
      <c r="F40" s="79" t="s">
        <v>512</v>
      </c>
      <c r="G40" s="40">
        <v>113.25</v>
      </c>
      <c r="H40" s="40">
        <v>382.5</v>
      </c>
      <c r="I40" s="132">
        <v>0.29608000000000001</v>
      </c>
      <c r="J40" s="68"/>
      <c r="K40" s="40">
        <v>113.25</v>
      </c>
      <c r="L40" s="40">
        <v>1147.5</v>
      </c>
      <c r="M40" s="132">
        <v>9.869E-2</v>
      </c>
      <c r="N40" s="40">
        <v>4590</v>
      </c>
    </row>
    <row r="41" spans="1:14" ht="13.5" thickBot="1" x14ac:dyDescent="0.25">
      <c r="A41" s="79"/>
      <c r="B41" s="79"/>
      <c r="C41" s="79"/>
      <c r="D41" s="79"/>
      <c r="E41" s="79"/>
      <c r="F41" s="79" t="s">
        <v>513</v>
      </c>
      <c r="G41" s="77">
        <v>75</v>
      </c>
      <c r="H41" s="77">
        <v>427.08</v>
      </c>
      <c r="I41" s="133">
        <v>0.17560999999999999</v>
      </c>
      <c r="J41" s="68"/>
      <c r="K41" s="77">
        <v>75</v>
      </c>
      <c r="L41" s="77">
        <v>1281.24</v>
      </c>
      <c r="M41" s="133">
        <v>5.8540000000000002E-2</v>
      </c>
      <c r="N41" s="77">
        <v>5125</v>
      </c>
    </row>
    <row r="42" spans="1:14" x14ac:dyDescent="0.2">
      <c r="A42" s="79"/>
      <c r="B42" s="79"/>
      <c r="C42" s="79"/>
      <c r="D42" s="79"/>
      <c r="E42" s="79" t="s">
        <v>514</v>
      </c>
      <c r="F42" s="79"/>
      <c r="G42" s="40">
        <v>24884.59</v>
      </c>
      <c r="H42" s="40">
        <v>26116.5</v>
      </c>
      <c r="I42" s="132">
        <v>0.95282999999999995</v>
      </c>
      <c r="J42" s="68"/>
      <c r="K42" s="40">
        <v>72601.75</v>
      </c>
      <c r="L42" s="40">
        <v>78349.5</v>
      </c>
      <c r="M42" s="132">
        <v>0.92664000000000002</v>
      </c>
      <c r="N42" s="40">
        <v>313398</v>
      </c>
    </row>
    <row r="43" spans="1:14" x14ac:dyDescent="0.2">
      <c r="A43" s="79"/>
      <c r="B43" s="79"/>
      <c r="C43" s="79"/>
      <c r="D43" s="79"/>
      <c r="E43" s="79" t="s">
        <v>515</v>
      </c>
      <c r="F43" s="79"/>
      <c r="G43" s="40"/>
      <c r="H43" s="40"/>
      <c r="I43" s="132"/>
      <c r="J43" s="68"/>
      <c r="K43" s="40"/>
      <c r="L43" s="40"/>
      <c r="M43" s="132"/>
      <c r="N43" s="40"/>
    </row>
    <row r="44" spans="1:14" x14ac:dyDescent="0.2">
      <c r="A44" s="79"/>
      <c r="B44" s="79"/>
      <c r="C44" s="79"/>
      <c r="D44" s="79"/>
      <c r="E44" s="79"/>
      <c r="F44" s="79" t="s">
        <v>516</v>
      </c>
      <c r="G44" s="40">
        <v>1600</v>
      </c>
      <c r="H44" s="40">
        <v>800</v>
      </c>
      <c r="I44" s="132">
        <v>2</v>
      </c>
      <c r="J44" s="68"/>
      <c r="K44" s="40">
        <v>2447.13</v>
      </c>
      <c r="L44" s="40">
        <v>2400</v>
      </c>
      <c r="M44" s="132">
        <v>1.0196400000000001</v>
      </c>
      <c r="N44" s="40">
        <v>9600</v>
      </c>
    </row>
    <row r="45" spans="1:14" x14ac:dyDescent="0.2">
      <c r="A45" s="79"/>
      <c r="B45" s="79"/>
      <c r="C45" s="79"/>
      <c r="D45" s="79"/>
      <c r="E45" s="79"/>
      <c r="F45" s="79" t="s">
        <v>517</v>
      </c>
      <c r="G45" s="40">
        <v>795</v>
      </c>
      <c r="H45" s="40">
        <v>397.5</v>
      </c>
      <c r="I45" s="132">
        <v>2</v>
      </c>
      <c r="J45" s="68"/>
      <c r="K45" s="40">
        <v>1182.5</v>
      </c>
      <c r="L45" s="40">
        <v>1192.5</v>
      </c>
      <c r="M45" s="132">
        <v>0.99160999999999999</v>
      </c>
      <c r="N45" s="40">
        <v>4770</v>
      </c>
    </row>
    <row r="46" spans="1:14" x14ac:dyDescent="0.2">
      <c r="A46" s="79"/>
      <c r="B46" s="79"/>
      <c r="C46" s="79"/>
      <c r="D46" s="79"/>
      <c r="E46" s="79"/>
      <c r="F46" s="79" t="s">
        <v>518</v>
      </c>
      <c r="G46" s="40">
        <v>816.66</v>
      </c>
      <c r="H46" s="40">
        <v>408.33</v>
      </c>
      <c r="I46" s="132">
        <v>2</v>
      </c>
      <c r="J46" s="68"/>
      <c r="K46" s="40">
        <v>1214.99</v>
      </c>
      <c r="L46" s="40">
        <v>1224.99</v>
      </c>
      <c r="M46" s="132">
        <v>0.99184000000000005</v>
      </c>
      <c r="N46" s="40">
        <v>4900</v>
      </c>
    </row>
    <row r="47" spans="1:14" x14ac:dyDescent="0.2">
      <c r="A47" s="79"/>
      <c r="B47" s="79"/>
      <c r="C47" s="79"/>
      <c r="D47" s="79"/>
      <c r="E47" s="79"/>
      <c r="F47" s="79" t="s">
        <v>519</v>
      </c>
      <c r="G47" s="40">
        <v>975</v>
      </c>
      <c r="H47" s="40">
        <v>487.5</v>
      </c>
      <c r="I47" s="132">
        <v>2</v>
      </c>
      <c r="J47" s="68"/>
      <c r="K47" s="40">
        <v>1436.92</v>
      </c>
      <c r="L47" s="40">
        <v>1462.5</v>
      </c>
      <c r="M47" s="132">
        <v>0.98250999999999999</v>
      </c>
      <c r="N47" s="40">
        <v>5850</v>
      </c>
    </row>
    <row r="48" spans="1:14" x14ac:dyDescent="0.2">
      <c r="A48" s="79"/>
      <c r="B48" s="79"/>
      <c r="C48" s="79"/>
      <c r="D48" s="79"/>
      <c r="E48" s="79"/>
      <c r="F48" s="79" t="s">
        <v>520</v>
      </c>
      <c r="G48" s="40">
        <v>0</v>
      </c>
      <c r="H48" s="40">
        <v>133.91999999999999</v>
      </c>
      <c r="I48" s="132">
        <v>0</v>
      </c>
      <c r="J48" s="68"/>
      <c r="K48" s="40">
        <v>0</v>
      </c>
      <c r="L48" s="40">
        <v>401.76</v>
      </c>
      <c r="M48" s="132">
        <v>0</v>
      </c>
      <c r="N48" s="40">
        <v>1607</v>
      </c>
    </row>
    <row r="49" spans="1:14" ht="13.5" thickBot="1" x14ac:dyDescent="0.25">
      <c r="A49" s="79"/>
      <c r="B49" s="79"/>
      <c r="C49" s="79"/>
      <c r="D49" s="79"/>
      <c r="E49" s="79"/>
      <c r="F49" s="79" t="s">
        <v>521</v>
      </c>
      <c r="G49" s="77">
        <v>0</v>
      </c>
      <c r="H49" s="77">
        <v>123.08</v>
      </c>
      <c r="I49" s="133">
        <v>0</v>
      </c>
      <c r="J49" s="68"/>
      <c r="K49" s="77">
        <v>0</v>
      </c>
      <c r="L49" s="77">
        <v>369.24</v>
      </c>
      <c r="M49" s="133">
        <v>0</v>
      </c>
      <c r="N49" s="77">
        <v>1477</v>
      </c>
    </row>
    <row r="50" spans="1:14" x14ac:dyDescent="0.2">
      <c r="A50" s="79"/>
      <c r="B50" s="79"/>
      <c r="C50" s="79"/>
      <c r="D50" s="79"/>
      <c r="E50" s="79" t="s">
        <v>522</v>
      </c>
      <c r="F50" s="79"/>
      <c r="G50" s="40">
        <v>4186.66</v>
      </c>
      <c r="H50" s="40">
        <v>2350.33</v>
      </c>
      <c r="I50" s="132">
        <v>1.7813099999999999</v>
      </c>
      <c r="J50" s="68"/>
      <c r="K50" s="40">
        <v>6281.54</v>
      </c>
      <c r="L50" s="40">
        <v>7050.99</v>
      </c>
      <c r="M50" s="132">
        <v>0.89087000000000005</v>
      </c>
      <c r="N50" s="40">
        <v>28204</v>
      </c>
    </row>
    <row r="51" spans="1:14" x14ac:dyDescent="0.2">
      <c r="A51" s="79"/>
      <c r="B51" s="79"/>
      <c r="C51" s="79"/>
      <c r="D51" s="79"/>
      <c r="E51" s="79" t="s">
        <v>523</v>
      </c>
      <c r="F51" s="79"/>
      <c r="G51" s="40"/>
      <c r="H51" s="40"/>
      <c r="I51" s="132"/>
      <c r="J51" s="68"/>
      <c r="K51" s="40"/>
      <c r="L51" s="40"/>
      <c r="M51" s="132"/>
      <c r="N51" s="40"/>
    </row>
    <row r="52" spans="1:14" ht="13.5" thickBot="1" x14ac:dyDescent="0.25">
      <c r="A52" s="79"/>
      <c r="B52" s="79"/>
      <c r="C52" s="79"/>
      <c r="D52" s="79"/>
      <c r="E52" s="79"/>
      <c r="F52" s="79" t="s">
        <v>524</v>
      </c>
      <c r="G52" s="77">
        <v>1122.3900000000001</v>
      </c>
      <c r="H52" s="77">
        <v>1122.17</v>
      </c>
      <c r="I52" s="133">
        <v>1.0002</v>
      </c>
      <c r="J52" s="68"/>
      <c r="K52" s="77">
        <v>3368.16</v>
      </c>
      <c r="L52" s="77">
        <v>3366.51</v>
      </c>
      <c r="M52" s="133">
        <v>1.0004900000000001</v>
      </c>
      <c r="N52" s="77">
        <v>13466</v>
      </c>
    </row>
    <row r="53" spans="1:14" x14ac:dyDescent="0.2">
      <c r="A53" s="79"/>
      <c r="B53" s="79"/>
      <c r="C53" s="79"/>
      <c r="D53" s="79"/>
      <c r="E53" s="79" t="s">
        <v>525</v>
      </c>
      <c r="F53" s="79"/>
      <c r="G53" s="40">
        <v>1122.3900000000001</v>
      </c>
      <c r="H53" s="40">
        <v>1122.17</v>
      </c>
      <c r="I53" s="132">
        <v>1.0002</v>
      </c>
      <c r="J53" s="68"/>
      <c r="K53" s="40">
        <v>3368.16</v>
      </c>
      <c r="L53" s="40">
        <v>3366.51</v>
      </c>
      <c r="M53" s="132">
        <v>1.0004900000000001</v>
      </c>
      <c r="N53" s="40">
        <v>13466</v>
      </c>
    </row>
    <row r="54" spans="1:14" x14ac:dyDescent="0.2">
      <c r="A54" s="79"/>
      <c r="B54" s="79"/>
      <c r="C54" s="79"/>
      <c r="D54" s="79"/>
      <c r="E54" s="79" t="s">
        <v>526</v>
      </c>
      <c r="F54" s="79"/>
      <c r="G54" s="40"/>
      <c r="H54" s="40"/>
      <c r="I54" s="132"/>
      <c r="J54" s="68"/>
      <c r="K54" s="40"/>
      <c r="L54" s="40"/>
      <c r="M54" s="132"/>
      <c r="N54" s="40"/>
    </row>
    <row r="55" spans="1:14" x14ac:dyDescent="0.2">
      <c r="A55" s="79"/>
      <c r="B55" s="79"/>
      <c r="C55" s="79"/>
      <c r="D55" s="79"/>
      <c r="E55" s="79"/>
      <c r="F55" s="79" t="s">
        <v>527</v>
      </c>
      <c r="G55" s="40">
        <v>0</v>
      </c>
      <c r="H55" s="40">
        <v>800</v>
      </c>
      <c r="I55" s="132">
        <v>0</v>
      </c>
      <c r="J55" s="68"/>
      <c r="K55" s="40">
        <v>0</v>
      </c>
      <c r="L55" s="40">
        <v>2400</v>
      </c>
      <c r="M55" s="132">
        <v>0</v>
      </c>
      <c r="N55" s="40">
        <v>9600</v>
      </c>
    </row>
    <row r="56" spans="1:14" x14ac:dyDescent="0.2">
      <c r="A56" s="79"/>
      <c r="B56" s="79"/>
      <c r="C56" s="79"/>
      <c r="D56" s="79"/>
      <c r="E56" s="79"/>
      <c r="F56" s="79" t="s">
        <v>528</v>
      </c>
      <c r="G56" s="40">
        <v>15</v>
      </c>
      <c r="H56" s="40">
        <v>208.33</v>
      </c>
      <c r="I56" s="132">
        <v>7.1999999999999995E-2</v>
      </c>
      <c r="J56" s="68"/>
      <c r="K56" s="40">
        <v>15</v>
      </c>
      <c r="L56" s="40">
        <v>624.99</v>
      </c>
      <c r="M56" s="132">
        <v>2.4E-2</v>
      </c>
      <c r="N56" s="40">
        <v>2500</v>
      </c>
    </row>
    <row r="57" spans="1:14" x14ac:dyDescent="0.2">
      <c r="A57" s="79"/>
      <c r="B57" s="79"/>
      <c r="C57" s="79"/>
      <c r="D57" s="79"/>
      <c r="E57" s="79"/>
      <c r="F57" s="79" t="s">
        <v>529</v>
      </c>
      <c r="G57" s="40">
        <v>0</v>
      </c>
      <c r="H57" s="40">
        <v>166.67</v>
      </c>
      <c r="I57" s="132">
        <v>0</v>
      </c>
      <c r="J57" s="68"/>
      <c r="K57" s="40">
        <v>0</v>
      </c>
      <c r="L57" s="40">
        <v>500.01</v>
      </c>
      <c r="M57" s="132">
        <v>0</v>
      </c>
      <c r="N57" s="40">
        <v>2000</v>
      </c>
    </row>
    <row r="58" spans="1:14" ht="13.5" thickBot="1" x14ac:dyDescent="0.25">
      <c r="A58" s="79"/>
      <c r="B58" s="79"/>
      <c r="C58" s="79"/>
      <c r="D58" s="79"/>
      <c r="E58" s="79"/>
      <c r="F58" s="79" t="s">
        <v>530</v>
      </c>
      <c r="G58" s="77">
        <v>168.81</v>
      </c>
      <c r="H58" s="77">
        <v>250</v>
      </c>
      <c r="I58" s="133">
        <v>0.67523999999999995</v>
      </c>
      <c r="J58" s="68"/>
      <c r="K58" s="77">
        <v>168.81</v>
      </c>
      <c r="L58" s="77">
        <v>750</v>
      </c>
      <c r="M58" s="133">
        <v>0.22508</v>
      </c>
      <c r="N58" s="77">
        <v>3000</v>
      </c>
    </row>
    <row r="59" spans="1:14" x14ac:dyDescent="0.2">
      <c r="A59" s="79"/>
      <c r="B59" s="79"/>
      <c r="C59" s="79"/>
      <c r="D59" s="79"/>
      <c r="E59" s="79" t="s">
        <v>531</v>
      </c>
      <c r="F59" s="79"/>
      <c r="G59" s="40">
        <v>183.81</v>
      </c>
      <c r="H59" s="40">
        <v>1425</v>
      </c>
      <c r="I59" s="132">
        <v>0.12898999999999999</v>
      </c>
      <c r="J59" s="68"/>
      <c r="K59" s="40">
        <v>183.81</v>
      </c>
      <c r="L59" s="40">
        <v>4275</v>
      </c>
      <c r="M59" s="132">
        <v>4.2999999999999997E-2</v>
      </c>
      <c r="N59" s="40">
        <v>17100</v>
      </c>
    </row>
    <row r="60" spans="1:14" x14ac:dyDescent="0.2">
      <c r="A60" s="79"/>
      <c r="B60" s="79"/>
      <c r="C60" s="79"/>
      <c r="D60" s="79"/>
      <c r="E60" s="79" t="s">
        <v>532</v>
      </c>
      <c r="F60" s="79"/>
      <c r="G60" s="40">
        <v>1274.1500000000001</v>
      </c>
      <c r="H60" s="40">
        <v>1333.33</v>
      </c>
      <c r="I60" s="132">
        <v>0.95560999999999996</v>
      </c>
      <c r="J60" s="68"/>
      <c r="K60" s="40">
        <v>3642.85</v>
      </c>
      <c r="L60" s="40">
        <v>3999.99</v>
      </c>
      <c r="M60" s="132">
        <v>0.91071000000000002</v>
      </c>
      <c r="N60" s="40">
        <v>16000</v>
      </c>
    </row>
    <row r="61" spans="1:14" x14ac:dyDescent="0.2">
      <c r="A61" s="79"/>
      <c r="B61" s="79"/>
      <c r="C61" s="79"/>
      <c r="D61" s="79"/>
      <c r="E61" s="79" t="s">
        <v>533</v>
      </c>
      <c r="F61" s="79"/>
      <c r="G61" s="40">
        <v>49</v>
      </c>
      <c r="H61" s="40">
        <v>37.67</v>
      </c>
      <c r="I61" s="132">
        <v>1.30077</v>
      </c>
      <c r="J61" s="68"/>
      <c r="K61" s="40">
        <v>99.75</v>
      </c>
      <c r="L61" s="40">
        <v>113.01</v>
      </c>
      <c r="M61" s="132">
        <v>0.88266999999999995</v>
      </c>
      <c r="N61" s="40">
        <v>452</v>
      </c>
    </row>
    <row r="62" spans="1:14" x14ac:dyDescent="0.2">
      <c r="A62" s="79"/>
      <c r="B62" s="79"/>
      <c r="C62" s="79"/>
      <c r="D62" s="79"/>
      <c r="E62" s="79" t="s">
        <v>534</v>
      </c>
      <c r="F62" s="79"/>
      <c r="G62" s="40">
        <v>0</v>
      </c>
      <c r="H62" s="40">
        <v>0</v>
      </c>
      <c r="I62" s="132">
        <v>0</v>
      </c>
      <c r="J62" s="68"/>
      <c r="K62" s="40">
        <v>19762</v>
      </c>
      <c r="L62" s="40">
        <v>19762</v>
      </c>
      <c r="M62" s="132">
        <v>1</v>
      </c>
      <c r="N62" s="40">
        <v>19762</v>
      </c>
    </row>
    <row r="63" spans="1:14" ht="13.5" thickBot="1" x14ac:dyDescent="0.25">
      <c r="A63" s="79"/>
      <c r="B63" s="79"/>
      <c r="C63" s="79"/>
      <c r="D63" s="79"/>
      <c r="E63" s="79" t="s">
        <v>535</v>
      </c>
      <c r="F63" s="79"/>
      <c r="G63" s="77">
        <v>192.42</v>
      </c>
      <c r="H63" s="77">
        <v>254.33</v>
      </c>
      <c r="I63" s="133">
        <v>0.75658000000000003</v>
      </c>
      <c r="J63" s="68"/>
      <c r="K63" s="77">
        <v>577.26</v>
      </c>
      <c r="L63" s="77">
        <v>762.99</v>
      </c>
      <c r="M63" s="133">
        <v>0.75658000000000003</v>
      </c>
      <c r="N63" s="77">
        <v>3052</v>
      </c>
    </row>
    <row r="64" spans="1:14" x14ac:dyDescent="0.2">
      <c r="A64" s="79"/>
      <c r="B64" s="79"/>
      <c r="C64" s="79"/>
      <c r="D64" s="79" t="s">
        <v>536</v>
      </c>
      <c r="E64" s="79"/>
      <c r="F64" s="79"/>
      <c r="G64" s="40">
        <v>31893.02</v>
      </c>
      <c r="H64" s="40">
        <v>32639.33</v>
      </c>
      <c r="I64" s="132">
        <v>0.97713000000000005</v>
      </c>
      <c r="J64" s="68"/>
      <c r="K64" s="40">
        <v>106517.12</v>
      </c>
      <c r="L64" s="40">
        <v>117679.99</v>
      </c>
      <c r="M64" s="132">
        <v>0.90513999999999994</v>
      </c>
      <c r="N64" s="40">
        <v>411434</v>
      </c>
    </row>
    <row r="65" spans="1:14" x14ac:dyDescent="0.2">
      <c r="A65" s="79"/>
      <c r="B65" s="79"/>
      <c r="C65" s="79"/>
      <c r="D65" s="79" t="s">
        <v>537</v>
      </c>
      <c r="E65" s="79"/>
      <c r="F65" s="79"/>
      <c r="G65" s="40"/>
      <c r="H65" s="40"/>
      <c r="I65" s="132"/>
      <c r="J65" s="68"/>
      <c r="K65" s="40"/>
      <c r="L65" s="40"/>
      <c r="M65" s="132"/>
      <c r="N65" s="40"/>
    </row>
    <row r="66" spans="1:14" x14ac:dyDescent="0.2">
      <c r="A66" s="79"/>
      <c r="B66" s="79"/>
      <c r="C66" s="79"/>
      <c r="D66" s="79"/>
      <c r="E66" s="79" t="s">
        <v>538</v>
      </c>
      <c r="F66" s="79"/>
      <c r="G66" s="40">
        <v>2340.7199999999998</v>
      </c>
      <c r="H66" s="40">
        <v>500</v>
      </c>
      <c r="I66" s="132">
        <v>4.6814400000000003</v>
      </c>
      <c r="J66" s="68"/>
      <c r="K66" s="40">
        <v>3615.76</v>
      </c>
      <c r="L66" s="40">
        <v>1500</v>
      </c>
      <c r="M66" s="132">
        <v>2.4105099999999999</v>
      </c>
      <c r="N66" s="40">
        <v>6000</v>
      </c>
    </row>
    <row r="67" spans="1:14" x14ac:dyDescent="0.2">
      <c r="A67" s="79"/>
      <c r="B67" s="79"/>
      <c r="C67" s="79"/>
      <c r="D67" s="79"/>
      <c r="E67" s="79" t="s">
        <v>539</v>
      </c>
      <c r="F67" s="79"/>
      <c r="G67" s="40">
        <v>2265.87</v>
      </c>
      <c r="H67" s="40">
        <v>1500</v>
      </c>
      <c r="I67" s="132">
        <v>1.51058</v>
      </c>
      <c r="J67" s="68"/>
      <c r="K67" s="40">
        <v>3100.46</v>
      </c>
      <c r="L67" s="40">
        <v>4500</v>
      </c>
      <c r="M67" s="132">
        <v>0.68898999999999999</v>
      </c>
      <c r="N67" s="40">
        <v>18000</v>
      </c>
    </row>
    <row r="68" spans="1:14" x14ac:dyDescent="0.2">
      <c r="A68" s="79"/>
      <c r="B68" s="79"/>
      <c r="C68" s="79"/>
      <c r="D68" s="79"/>
      <c r="E68" s="79" t="s">
        <v>540</v>
      </c>
      <c r="F68" s="79"/>
      <c r="G68" s="40">
        <v>187.51</v>
      </c>
      <c r="H68" s="40">
        <v>166.67</v>
      </c>
      <c r="I68" s="132">
        <v>1.12504</v>
      </c>
      <c r="J68" s="68"/>
      <c r="K68" s="40">
        <v>295.42</v>
      </c>
      <c r="L68" s="40">
        <v>500.01</v>
      </c>
      <c r="M68" s="132">
        <v>0.59082999999999997</v>
      </c>
      <c r="N68" s="40">
        <v>2000</v>
      </c>
    </row>
    <row r="69" spans="1:14" x14ac:dyDescent="0.2">
      <c r="A69" s="79"/>
      <c r="B69" s="79"/>
      <c r="C69" s="79"/>
      <c r="D69" s="79"/>
      <c r="E69" s="79" t="s">
        <v>541</v>
      </c>
      <c r="F69" s="79"/>
      <c r="G69" s="40">
        <v>120</v>
      </c>
      <c r="H69" s="40">
        <v>91.67</v>
      </c>
      <c r="I69" s="132">
        <v>1.30904</v>
      </c>
      <c r="J69" s="68"/>
      <c r="K69" s="40">
        <v>240</v>
      </c>
      <c r="L69" s="40">
        <v>275.01</v>
      </c>
      <c r="M69" s="132">
        <v>0.87270000000000003</v>
      </c>
      <c r="N69" s="40">
        <v>1100</v>
      </c>
    </row>
    <row r="70" spans="1:14" x14ac:dyDescent="0.2">
      <c r="A70" s="79"/>
      <c r="B70" s="79"/>
      <c r="C70" s="79"/>
      <c r="D70" s="79"/>
      <c r="E70" s="79" t="s">
        <v>542</v>
      </c>
      <c r="F70" s="79"/>
      <c r="G70" s="40">
        <v>584.5</v>
      </c>
      <c r="H70" s="40">
        <v>500</v>
      </c>
      <c r="I70" s="132">
        <v>1.169</v>
      </c>
      <c r="J70" s="68"/>
      <c r="K70" s="40">
        <v>1753.5</v>
      </c>
      <c r="L70" s="40">
        <v>1500</v>
      </c>
      <c r="M70" s="132">
        <v>1.169</v>
      </c>
      <c r="N70" s="40">
        <v>6000</v>
      </c>
    </row>
    <row r="71" spans="1:14" x14ac:dyDescent="0.2">
      <c r="A71" s="79"/>
      <c r="B71" s="79"/>
      <c r="C71" s="79"/>
      <c r="D71" s="79"/>
      <c r="E71" s="79" t="s">
        <v>543</v>
      </c>
      <c r="F71" s="79"/>
      <c r="G71" s="40">
        <v>0</v>
      </c>
      <c r="H71" s="40">
        <v>833.33</v>
      </c>
      <c r="I71" s="132">
        <v>0</v>
      </c>
      <c r="J71" s="68"/>
      <c r="K71" s="40">
        <v>1032.8</v>
      </c>
      <c r="L71" s="40">
        <v>2499.9899999999998</v>
      </c>
      <c r="M71" s="132">
        <v>0.41311999999999999</v>
      </c>
      <c r="N71" s="40">
        <v>10000</v>
      </c>
    </row>
    <row r="72" spans="1:14" x14ac:dyDescent="0.2">
      <c r="A72" s="79"/>
      <c r="B72" s="79"/>
      <c r="C72" s="79"/>
      <c r="D72" s="79"/>
      <c r="E72" s="79" t="s">
        <v>544</v>
      </c>
      <c r="F72" s="79"/>
      <c r="G72" s="40"/>
      <c r="H72" s="40"/>
      <c r="I72" s="132"/>
      <c r="J72" s="68"/>
      <c r="K72" s="40"/>
      <c r="L72" s="40"/>
      <c r="M72" s="132"/>
      <c r="N72" s="40"/>
    </row>
    <row r="73" spans="1:14" x14ac:dyDescent="0.2">
      <c r="A73" s="79"/>
      <c r="B73" s="79"/>
      <c r="C73" s="79"/>
      <c r="D73" s="79"/>
      <c r="E73" s="79"/>
      <c r="F73" s="79" t="s">
        <v>545</v>
      </c>
      <c r="G73" s="40">
        <v>205</v>
      </c>
      <c r="H73" s="40">
        <v>866.5</v>
      </c>
      <c r="I73" s="132">
        <v>0.23658000000000001</v>
      </c>
      <c r="J73" s="68"/>
      <c r="K73" s="40">
        <v>2284</v>
      </c>
      <c r="L73" s="40">
        <v>2599.5</v>
      </c>
      <c r="M73" s="132">
        <v>0.87863000000000002</v>
      </c>
      <c r="N73" s="40">
        <v>10398</v>
      </c>
    </row>
    <row r="74" spans="1:14" x14ac:dyDescent="0.2">
      <c r="A74" s="79"/>
      <c r="B74" s="79"/>
      <c r="C74" s="79"/>
      <c r="D74" s="79"/>
      <c r="E74" s="79"/>
      <c r="F74" s="79" t="s">
        <v>546</v>
      </c>
      <c r="G74" s="40">
        <v>1199</v>
      </c>
      <c r="H74" s="40">
        <v>1096.25</v>
      </c>
      <c r="I74" s="132">
        <v>1.0937300000000001</v>
      </c>
      <c r="J74" s="68"/>
      <c r="K74" s="40">
        <v>3278</v>
      </c>
      <c r="L74" s="40">
        <v>3288.75</v>
      </c>
      <c r="M74" s="132">
        <v>0.99673</v>
      </c>
      <c r="N74" s="40">
        <v>13155</v>
      </c>
    </row>
    <row r="75" spans="1:14" x14ac:dyDescent="0.2">
      <c r="A75" s="79"/>
      <c r="B75" s="79"/>
      <c r="C75" s="79"/>
      <c r="D75" s="79"/>
      <c r="E75" s="79"/>
      <c r="F75" s="79" t="s">
        <v>547</v>
      </c>
      <c r="G75" s="40">
        <v>431.02</v>
      </c>
      <c r="H75" s="40">
        <v>357.17</v>
      </c>
      <c r="I75" s="132">
        <v>1.2067600000000001</v>
      </c>
      <c r="J75" s="68"/>
      <c r="K75" s="40">
        <v>1178.18</v>
      </c>
      <c r="L75" s="40">
        <v>1071.51</v>
      </c>
      <c r="M75" s="132">
        <v>1.09955</v>
      </c>
      <c r="N75" s="40">
        <v>4286</v>
      </c>
    </row>
    <row r="76" spans="1:14" x14ac:dyDescent="0.2">
      <c r="A76" s="79"/>
      <c r="B76" s="79"/>
      <c r="C76" s="79"/>
      <c r="D76" s="79"/>
      <c r="E76" s="79"/>
      <c r="F76" s="79" t="s">
        <v>548</v>
      </c>
      <c r="G76" s="40">
        <v>374.89</v>
      </c>
      <c r="H76" s="40">
        <v>372.83</v>
      </c>
      <c r="I76" s="132">
        <v>1.00553</v>
      </c>
      <c r="J76" s="68"/>
      <c r="K76" s="40">
        <v>1124.67</v>
      </c>
      <c r="L76" s="40">
        <v>1118.49</v>
      </c>
      <c r="M76" s="132">
        <v>1.00553</v>
      </c>
      <c r="N76" s="40">
        <v>4474</v>
      </c>
    </row>
    <row r="77" spans="1:14" ht="13.5" thickBot="1" x14ac:dyDescent="0.25">
      <c r="A77" s="79"/>
      <c r="B77" s="79"/>
      <c r="C77" s="79"/>
      <c r="D77" s="79"/>
      <c r="E77" s="79"/>
      <c r="F77" s="79" t="s">
        <v>549</v>
      </c>
      <c r="G77" s="73">
        <v>568.9</v>
      </c>
      <c r="H77" s="73">
        <v>409.17</v>
      </c>
      <c r="I77" s="134">
        <v>1.3903799999999999</v>
      </c>
      <c r="J77" s="68"/>
      <c r="K77" s="73">
        <v>2265.58</v>
      </c>
      <c r="L77" s="73">
        <v>1227.51</v>
      </c>
      <c r="M77" s="134">
        <v>1.8456699999999999</v>
      </c>
      <c r="N77" s="73">
        <v>4910</v>
      </c>
    </row>
    <row r="78" spans="1:14" ht="13.5" thickBot="1" x14ac:dyDescent="0.25">
      <c r="A78" s="79"/>
      <c r="B78" s="79"/>
      <c r="C78" s="79"/>
      <c r="D78" s="79"/>
      <c r="E78" s="79" t="s">
        <v>550</v>
      </c>
      <c r="F78" s="79"/>
      <c r="G78" s="75">
        <v>2778.81</v>
      </c>
      <c r="H78" s="75">
        <v>3101.92</v>
      </c>
      <c r="I78" s="135">
        <v>0.89583999999999997</v>
      </c>
      <c r="J78" s="68"/>
      <c r="K78" s="75">
        <v>10130.43</v>
      </c>
      <c r="L78" s="75">
        <v>9305.76</v>
      </c>
      <c r="M78" s="135">
        <v>1.0886199999999999</v>
      </c>
      <c r="N78" s="75">
        <v>37223</v>
      </c>
    </row>
    <row r="79" spans="1:14" x14ac:dyDescent="0.2">
      <c r="A79" s="79"/>
      <c r="B79" s="79"/>
      <c r="C79" s="79"/>
      <c r="D79" s="79" t="s">
        <v>551</v>
      </c>
      <c r="E79" s="79"/>
      <c r="F79" s="79"/>
      <c r="G79" s="40">
        <v>8277.41</v>
      </c>
      <c r="H79" s="40">
        <v>6693.59</v>
      </c>
      <c r="I79" s="132">
        <v>1.2366200000000001</v>
      </c>
      <c r="J79" s="68"/>
      <c r="K79" s="40">
        <v>20168.37</v>
      </c>
      <c r="L79" s="40">
        <v>20080.77</v>
      </c>
      <c r="M79" s="132">
        <v>1.0043599999999999</v>
      </c>
      <c r="N79" s="40">
        <v>80323</v>
      </c>
    </row>
    <row r="80" spans="1:14" x14ac:dyDescent="0.2">
      <c r="A80" s="79"/>
      <c r="B80" s="79"/>
      <c r="C80" s="79"/>
      <c r="D80" s="79" t="s">
        <v>552</v>
      </c>
      <c r="E80" s="79"/>
      <c r="F80" s="79"/>
      <c r="G80" s="40"/>
      <c r="H80" s="40"/>
      <c r="I80" s="132"/>
      <c r="J80" s="68"/>
      <c r="K80" s="40"/>
      <c r="L80" s="40"/>
      <c r="M80" s="132"/>
      <c r="N80" s="40"/>
    </row>
    <row r="81" spans="1:14" x14ac:dyDescent="0.2">
      <c r="A81" s="79"/>
      <c r="B81" s="79"/>
      <c r="C81" s="79"/>
      <c r="D81" s="79"/>
      <c r="E81" s="79" t="s">
        <v>553</v>
      </c>
      <c r="F81" s="79"/>
      <c r="G81" s="40">
        <v>93.33</v>
      </c>
      <c r="H81" s="40">
        <v>153</v>
      </c>
      <c r="I81" s="132">
        <v>0.61</v>
      </c>
      <c r="J81" s="68"/>
      <c r="K81" s="40">
        <v>212.85</v>
      </c>
      <c r="L81" s="40">
        <v>459</v>
      </c>
      <c r="M81" s="132">
        <v>0.46372999999999998</v>
      </c>
      <c r="N81" s="40">
        <v>1836</v>
      </c>
    </row>
    <row r="82" spans="1:14" x14ac:dyDescent="0.2">
      <c r="A82" s="79"/>
      <c r="B82" s="79"/>
      <c r="C82" s="79"/>
      <c r="D82" s="79"/>
      <c r="E82" s="79" t="s">
        <v>554</v>
      </c>
      <c r="F82" s="79"/>
      <c r="G82" s="40">
        <v>1408.69</v>
      </c>
      <c r="H82" s="40">
        <v>765</v>
      </c>
      <c r="I82" s="132">
        <v>1.8414200000000001</v>
      </c>
      <c r="J82" s="68"/>
      <c r="K82" s="40">
        <v>2817.38</v>
      </c>
      <c r="L82" s="40">
        <v>2295</v>
      </c>
      <c r="M82" s="132">
        <v>1.2276199999999999</v>
      </c>
      <c r="N82" s="40">
        <v>9180</v>
      </c>
    </row>
    <row r="83" spans="1:14" x14ac:dyDescent="0.2">
      <c r="A83" s="79"/>
      <c r="B83" s="79"/>
      <c r="C83" s="79"/>
      <c r="D83" s="79"/>
      <c r="E83" s="79" t="s">
        <v>555</v>
      </c>
      <c r="F83" s="79"/>
      <c r="G83" s="40">
        <v>52.14</v>
      </c>
      <c r="H83" s="40">
        <v>161.5</v>
      </c>
      <c r="I83" s="132">
        <v>0.32285000000000003</v>
      </c>
      <c r="J83" s="68"/>
      <c r="K83" s="40">
        <v>271.3</v>
      </c>
      <c r="L83" s="40">
        <v>484.5</v>
      </c>
      <c r="M83" s="132">
        <v>0.55996000000000001</v>
      </c>
      <c r="N83" s="40">
        <v>1938</v>
      </c>
    </row>
    <row r="84" spans="1:14" x14ac:dyDescent="0.2">
      <c r="A84" s="79"/>
      <c r="B84" s="79"/>
      <c r="C84" s="79"/>
      <c r="D84" s="79"/>
      <c r="E84" s="79" t="s">
        <v>556</v>
      </c>
      <c r="F84" s="79"/>
      <c r="G84" s="40">
        <v>534</v>
      </c>
      <c r="H84" s="40">
        <v>136</v>
      </c>
      <c r="I84" s="132">
        <v>3.9264700000000001</v>
      </c>
      <c r="J84" s="68"/>
      <c r="K84" s="40">
        <v>547.98</v>
      </c>
      <c r="L84" s="40">
        <v>408</v>
      </c>
      <c r="M84" s="132">
        <v>1.3430899999999999</v>
      </c>
      <c r="N84" s="40">
        <v>1632</v>
      </c>
    </row>
    <row r="85" spans="1:14" x14ac:dyDescent="0.2">
      <c r="A85" s="79"/>
      <c r="B85" s="79"/>
      <c r="C85" s="79"/>
      <c r="D85" s="79"/>
      <c r="E85" s="79" t="s">
        <v>557</v>
      </c>
      <c r="F85" s="79"/>
      <c r="G85" s="40">
        <v>650</v>
      </c>
      <c r="H85" s="40">
        <v>663</v>
      </c>
      <c r="I85" s="132">
        <v>0.98038999999999998</v>
      </c>
      <c r="J85" s="68"/>
      <c r="K85" s="40">
        <v>1950</v>
      </c>
      <c r="L85" s="40">
        <v>1989</v>
      </c>
      <c r="M85" s="132">
        <v>0.98038999999999998</v>
      </c>
      <c r="N85" s="40">
        <v>7956</v>
      </c>
    </row>
    <row r="86" spans="1:14" x14ac:dyDescent="0.2">
      <c r="A86" s="79"/>
      <c r="B86" s="79"/>
      <c r="C86" s="79"/>
      <c r="D86" s="79"/>
      <c r="E86" s="79" t="s">
        <v>558</v>
      </c>
      <c r="F86" s="79"/>
      <c r="G86" s="40">
        <v>172.72</v>
      </c>
      <c r="H86" s="40">
        <v>156.25</v>
      </c>
      <c r="I86" s="132">
        <v>1.10541</v>
      </c>
      <c r="J86" s="68"/>
      <c r="K86" s="40">
        <v>492.33</v>
      </c>
      <c r="L86" s="40">
        <v>468.75</v>
      </c>
      <c r="M86" s="132">
        <v>1.0503</v>
      </c>
      <c r="N86" s="40">
        <v>1875</v>
      </c>
    </row>
    <row r="87" spans="1:14" ht="13.5" thickBot="1" x14ac:dyDescent="0.25">
      <c r="A87" s="79"/>
      <c r="B87" s="79"/>
      <c r="C87" s="79"/>
      <c r="D87" s="79"/>
      <c r="E87" s="79" t="s">
        <v>559</v>
      </c>
      <c r="F87" s="79"/>
      <c r="G87" s="77">
        <v>0</v>
      </c>
      <c r="H87" s="77">
        <v>10.17</v>
      </c>
      <c r="I87" s="133">
        <v>0</v>
      </c>
      <c r="J87" s="68"/>
      <c r="K87" s="77">
        <v>0</v>
      </c>
      <c r="L87" s="77">
        <v>30.51</v>
      </c>
      <c r="M87" s="133">
        <v>0</v>
      </c>
      <c r="N87" s="77">
        <v>122</v>
      </c>
    </row>
    <row r="88" spans="1:14" x14ac:dyDescent="0.2">
      <c r="A88" s="79"/>
      <c r="B88" s="79"/>
      <c r="C88" s="79"/>
      <c r="D88" s="79" t="s">
        <v>560</v>
      </c>
      <c r="E88" s="79"/>
      <c r="F88" s="79"/>
      <c r="G88" s="40">
        <v>2910.88</v>
      </c>
      <c r="H88" s="40">
        <v>2044.92</v>
      </c>
      <c r="I88" s="132">
        <v>1.42347</v>
      </c>
      <c r="J88" s="68"/>
      <c r="K88" s="40">
        <v>6291.84</v>
      </c>
      <c r="L88" s="40">
        <v>6134.76</v>
      </c>
      <c r="M88" s="132">
        <v>1.0256000000000001</v>
      </c>
      <c r="N88" s="40">
        <v>24539</v>
      </c>
    </row>
    <row r="89" spans="1:14" x14ac:dyDescent="0.2">
      <c r="A89" s="79"/>
      <c r="B89" s="79"/>
      <c r="C89" s="79"/>
      <c r="D89" s="79" t="s">
        <v>561</v>
      </c>
      <c r="E89" s="79"/>
      <c r="F89" s="79"/>
      <c r="G89" s="40">
        <v>7000</v>
      </c>
      <c r="H89" s="40">
        <v>2800</v>
      </c>
      <c r="I89" s="132">
        <v>2.5</v>
      </c>
      <c r="J89" s="68"/>
      <c r="K89" s="40">
        <v>14000</v>
      </c>
      <c r="L89" s="40">
        <v>2800</v>
      </c>
      <c r="M89" s="132">
        <v>5</v>
      </c>
      <c r="N89" s="40">
        <v>28000</v>
      </c>
    </row>
    <row r="90" spans="1:14" x14ac:dyDescent="0.2">
      <c r="A90" s="79"/>
      <c r="B90" s="79"/>
      <c r="C90" s="79"/>
      <c r="D90" s="79" t="s">
        <v>562</v>
      </c>
      <c r="E90" s="79"/>
      <c r="F90" s="79"/>
      <c r="G90" s="40"/>
      <c r="H90" s="40"/>
      <c r="I90" s="132"/>
      <c r="J90" s="68"/>
      <c r="K90" s="40"/>
      <c r="L90" s="40"/>
      <c r="M90" s="132"/>
      <c r="N90" s="40"/>
    </row>
    <row r="91" spans="1:14" x14ac:dyDescent="0.2">
      <c r="A91" s="79"/>
      <c r="B91" s="79"/>
      <c r="C91" s="79"/>
      <c r="D91" s="79"/>
      <c r="E91" s="79" t="s">
        <v>563</v>
      </c>
      <c r="F91" s="79"/>
      <c r="G91" s="40">
        <v>26.95</v>
      </c>
      <c r="H91" s="40">
        <v>337.5</v>
      </c>
      <c r="I91" s="132">
        <v>7.9850000000000004E-2</v>
      </c>
      <c r="J91" s="68"/>
      <c r="K91" s="40">
        <v>276.95</v>
      </c>
      <c r="L91" s="40">
        <v>1012.5</v>
      </c>
      <c r="M91" s="132">
        <v>0.27353</v>
      </c>
      <c r="N91" s="40">
        <v>4050</v>
      </c>
    </row>
    <row r="92" spans="1:14" x14ac:dyDescent="0.2">
      <c r="A92" s="79"/>
      <c r="B92" s="79"/>
      <c r="C92" s="79"/>
      <c r="D92" s="79"/>
      <c r="E92" s="79" t="s">
        <v>564</v>
      </c>
      <c r="F92" s="79"/>
      <c r="G92" s="40">
        <v>197.33</v>
      </c>
      <c r="H92" s="40">
        <v>637.5</v>
      </c>
      <c r="I92" s="132">
        <v>0.30953999999999998</v>
      </c>
      <c r="J92" s="68"/>
      <c r="K92" s="40">
        <v>1147.33</v>
      </c>
      <c r="L92" s="40">
        <v>1912.5</v>
      </c>
      <c r="M92" s="132">
        <v>0.59991000000000005</v>
      </c>
      <c r="N92" s="40">
        <v>7650</v>
      </c>
    </row>
    <row r="93" spans="1:14" x14ac:dyDescent="0.2">
      <c r="A93" s="79"/>
      <c r="B93" s="79"/>
      <c r="C93" s="79"/>
      <c r="D93" s="79"/>
      <c r="E93" s="79" t="s">
        <v>565</v>
      </c>
      <c r="F93" s="79"/>
      <c r="G93" s="40">
        <v>147.49</v>
      </c>
      <c r="H93" s="40">
        <v>323.75</v>
      </c>
      <c r="I93" s="132">
        <v>0.45556999999999997</v>
      </c>
      <c r="J93" s="68"/>
      <c r="K93" s="40">
        <v>483.62</v>
      </c>
      <c r="L93" s="40">
        <v>971.25</v>
      </c>
      <c r="M93" s="132">
        <v>0.49793999999999999</v>
      </c>
      <c r="N93" s="40">
        <v>3885</v>
      </c>
    </row>
    <row r="94" spans="1:14" x14ac:dyDescent="0.2">
      <c r="A94" s="79"/>
      <c r="B94" s="79"/>
      <c r="C94" s="79"/>
      <c r="D94" s="79"/>
      <c r="E94" s="79" t="s">
        <v>566</v>
      </c>
      <c r="F94" s="79"/>
      <c r="G94" s="40"/>
      <c r="H94" s="40"/>
      <c r="I94" s="132"/>
      <c r="J94" s="68"/>
      <c r="K94" s="40"/>
      <c r="L94" s="40"/>
      <c r="M94" s="132"/>
      <c r="N94" s="40"/>
    </row>
    <row r="95" spans="1:14" x14ac:dyDescent="0.2">
      <c r="A95" s="79"/>
      <c r="B95" s="79"/>
      <c r="C95" s="79"/>
      <c r="D95" s="79"/>
      <c r="E95" s="79"/>
      <c r="F95" s="79" t="s">
        <v>567</v>
      </c>
      <c r="G95" s="40">
        <v>5</v>
      </c>
      <c r="H95" s="40">
        <v>250</v>
      </c>
      <c r="I95" s="132">
        <v>0.02</v>
      </c>
      <c r="J95" s="68"/>
      <c r="K95" s="40">
        <v>10</v>
      </c>
      <c r="L95" s="40">
        <v>750</v>
      </c>
      <c r="M95" s="132">
        <v>1.333E-2</v>
      </c>
      <c r="N95" s="40">
        <v>3000</v>
      </c>
    </row>
    <row r="96" spans="1:14" x14ac:dyDescent="0.2">
      <c r="A96" s="79"/>
      <c r="B96" s="79"/>
      <c r="C96" s="79"/>
      <c r="D96" s="79"/>
      <c r="E96" s="79"/>
      <c r="F96" s="79" t="s">
        <v>568</v>
      </c>
      <c r="G96" s="40">
        <v>0</v>
      </c>
      <c r="H96" s="40">
        <v>0</v>
      </c>
      <c r="I96" s="132">
        <v>0</v>
      </c>
      <c r="J96" s="68"/>
      <c r="K96" s="40">
        <v>0</v>
      </c>
      <c r="L96" s="40">
        <v>0</v>
      </c>
      <c r="M96" s="132">
        <v>0</v>
      </c>
      <c r="N96" s="40">
        <v>750</v>
      </c>
    </row>
    <row r="97" spans="1:14" ht="13.5" thickBot="1" x14ac:dyDescent="0.25">
      <c r="A97" s="79"/>
      <c r="B97" s="79"/>
      <c r="C97" s="79"/>
      <c r="D97" s="79"/>
      <c r="E97" s="79"/>
      <c r="F97" s="79" t="s">
        <v>569</v>
      </c>
      <c r="G97" s="73">
        <v>0</v>
      </c>
      <c r="H97" s="73">
        <v>0</v>
      </c>
      <c r="I97" s="134">
        <v>0</v>
      </c>
      <c r="J97" s="68"/>
      <c r="K97" s="73">
        <v>0</v>
      </c>
      <c r="L97" s="73">
        <v>0</v>
      </c>
      <c r="M97" s="134">
        <v>0</v>
      </c>
      <c r="N97" s="73">
        <v>3750</v>
      </c>
    </row>
    <row r="98" spans="1:14" ht="13.5" thickBot="1" x14ac:dyDescent="0.25">
      <c r="A98" s="79"/>
      <c r="B98" s="79"/>
      <c r="C98" s="79"/>
      <c r="D98" s="79"/>
      <c r="E98" s="79" t="s">
        <v>570</v>
      </c>
      <c r="F98" s="79"/>
      <c r="G98" s="75">
        <v>5</v>
      </c>
      <c r="H98" s="75">
        <v>250</v>
      </c>
      <c r="I98" s="135">
        <v>0.02</v>
      </c>
      <c r="J98" s="68"/>
      <c r="K98" s="75">
        <v>10</v>
      </c>
      <c r="L98" s="75">
        <v>750</v>
      </c>
      <c r="M98" s="135">
        <v>1.333E-2</v>
      </c>
      <c r="N98" s="75">
        <v>7500</v>
      </c>
    </row>
    <row r="99" spans="1:14" x14ac:dyDescent="0.2">
      <c r="A99" s="79"/>
      <c r="B99" s="79"/>
      <c r="C99" s="79"/>
      <c r="D99" s="79" t="s">
        <v>571</v>
      </c>
      <c r="E99" s="79"/>
      <c r="F99" s="79"/>
      <c r="G99" s="40">
        <v>376.77</v>
      </c>
      <c r="H99" s="40">
        <v>1548.75</v>
      </c>
      <c r="I99" s="132">
        <v>0.24326999999999999</v>
      </c>
      <c r="J99" s="68"/>
      <c r="K99" s="40">
        <v>1917.9</v>
      </c>
      <c r="L99" s="40">
        <v>4646.25</v>
      </c>
      <c r="M99" s="132">
        <v>0.41277999999999998</v>
      </c>
      <c r="N99" s="40">
        <v>23085</v>
      </c>
    </row>
    <row r="100" spans="1:14" x14ac:dyDescent="0.2">
      <c r="A100" s="79"/>
      <c r="B100" s="79"/>
      <c r="C100" s="79"/>
      <c r="D100" s="79" t="s">
        <v>572</v>
      </c>
      <c r="E100" s="79"/>
      <c r="F100" s="79"/>
      <c r="G100" s="40"/>
      <c r="H100" s="40"/>
      <c r="I100" s="132"/>
      <c r="J100" s="68"/>
      <c r="K100" s="40"/>
      <c r="L100" s="40"/>
      <c r="M100" s="132"/>
      <c r="N100" s="40"/>
    </row>
    <row r="101" spans="1:14" x14ac:dyDescent="0.2">
      <c r="A101" s="79"/>
      <c r="B101" s="79"/>
      <c r="C101" s="79"/>
      <c r="D101" s="79"/>
      <c r="E101" s="79" t="s">
        <v>573</v>
      </c>
      <c r="F101" s="79"/>
      <c r="G101" s="40">
        <v>0</v>
      </c>
      <c r="H101" s="40">
        <v>16.670000000000002</v>
      </c>
      <c r="I101" s="132">
        <v>0</v>
      </c>
      <c r="J101" s="68"/>
      <c r="K101" s="40">
        <v>0</v>
      </c>
      <c r="L101" s="40">
        <v>50.01</v>
      </c>
      <c r="M101" s="132">
        <v>0</v>
      </c>
      <c r="N101" s="40">
        <v>200</v>
      </c>
    </row>
    <row r="102" spans="1:14" x14ac:dyDescent="0.2">
      <c r="A102" s="79"/>
      <c r="B102" s="79"/>
      <c r="C102" s="79"/>
      <c r="D102" s="79"/>
      <c r="E102" s="79" t="s">
        <v>574</v>
      </c>
      <c r="F102" s="79"/>
      <c r="G102" s="40">
        <v>0</v>
      </c>
      <c r="H102" s="40">
        <v>8.33</v>
      </c>
      <c r="I102" s="132">
        <v>0</v>
      </c>
      <c r="J102" s="68"/>
      <c r="K102" s="40">
        <v>0</v>
      </c>
      <c r="L102" s="40">
        <v>24.99</v>
      </c>
      <c r="M102" s="132">
        <v>0</v>
      </c>
      <c r="N102" s="40">
        <v>100</v>
      </c>
    </row>
    <row r="103" spans="1:14" x14ac:dyDescent="0.2">
      <c r="A103" s="79"/>
      <c r="B103" s="79"/>
      <c r="C103" s="79"/>
      <c r="D103" s="79"/>
      <c r="E103" s="79" t="s">
        <v>575</v>
      </c>
      <c r="F103" s="79"/>
      <c r="G103" s="40">
        <v>0</v>
      </c>
      <c r="H103" s="40">
        <v>20.83</v>
      </c>
      <c r="I103" s="132">
        <v>0</v>
      </c>
      <c r="J103" s="68"/>
      <c r="K103" s="40">
        <v>0</v>
      </c>
      <c r="L103" s="40">
        <v>62.49</v>
      </c>
      <c r="M103" s="132">
        <v>0</v>
      </c>
      <c r="N103" s="40">
        <v>250</v>
      </c>
    </row>
    <row r="104" spans="1:14" x14ac:dyDescent="0.2">
      <c r="A104" s="79"/>
      <c r="B104" s="79"/>
      <c r="C104" s="79"/>
      <c r="D104" s="79"/>
      <c r="E104" s="79" t="s">
        <v>576</v>
      </c>
      <c r="F104" s="79"/>
      <c r="G104" s="40">
        <v>0</v>
      </c>
      <c r="H104" s="40">
        <v>33.33</v>
      </c>
      <c r="I104" s="132">
        <v>0</v>
      </c>
      <c r="J104" s="68"/>
      <c r="K104" s="40">
        <v>0</v>
      </c>
      <c r="L104" s="40">
        <v>99.99</v>
      </c>
      <c r="M104" s="132">
        <v>0</v>
      </c>
      <c r="N104" s="40">
        <v>400</v>
      </c>
    </row>
    <row r="105" spans="1:14" x14ac:dyDescent="0.2">
      <c r="A105" s="79"/>
      <c r="B105" s="79"/>
      <c r="C105" s="79"/>
      <c r="D105" s="79"/>
      <c r="E105" s="79" t="s">
        <v>577</v>
      </c>
      <c r="F105" s="79"/>
      <c r="G105" s="40">
        <v>0</v>
      </c>
      <c r="H105" s="40">
        <v>33.33</v>
      </c>
      <c r="I105" s="132">
        <v>0</v>
      </c>
      <c r="J105" s="68"/>
      <c r="K105" s="40">
        <v>0</v>
      </c>
      <c r="L105" s="40">
        <v>99.99</v>
      </c>
      <c r="M105" s="132">
        <v>0</v>
      </c>
      <c r="N105" s="40">
        <v>400</v>
      </c>
    </row>
    <row r="106" spans="1:14" x14ac:dyDescent="0.2">
      <c r="A106" s="79"/>
      <c r="B106" s="79"/>
      <c r="C106" s="79"/>
      <c r="D106" s="79"/>
      <c r="E106" s="79" t="s">
        <v>578</v>
      </c>
      <c r="F106" s="79"/>
      <c r="G106" s="40">
        <v>0</v>
      </c>
      <c r="H106" s="40">
        <v>33.33</v>
      </c>
      <c r="I106" s="132">
        <v>0</v>
      </c>
      <c r="J106" s="68"/>
      <c r="K106" s="40">
        <v>0</v>
      </c>
      <c r="L106" s="40">
        <v>99.99</v>
      </c>
      <c r="M106" s="132">
        <v>0</v>
      </c>
      <c r="N106" s="40">
        <v>400</v>
      </c>
    </row>
    <row r="107" spans="1:14" x14ac:dyDescent="0.2">
      <c r="A107" s="79"/>
      <c r="B107" s="79"/>
      <c r="C107" s="79"/>
      <c r="D107" s="79"/>
      <c r="E107" s="79" t="s">
        <v>579</v>
      </c>
      <c r="F107" s="79"/>
      <c r="G107" s="40">
        <v>0</v>
      </c>
      <c r="H107" s="40">
        <v>16.670000000000002</v>
      </c>
      <c r="I107" s="132">
        <v>0</v>
      </c>
      <c r="J107" s="68"/>
      <c r="K107" s="40">
        <v>0</v>
      </c>
      <c r="L107" s="40">
        <v>50.01</v>
      </c>
      <c r="M107" s="132">
        <v>0</v>
      </c>
      <c r="N107" s="40">
        <v>200</v>
      </c>
    </row>
    <row r="108" spans="1:14" x14ac:dyDescent="0.2">
      <c r="A108" s="79"/>
      <c r="B108" s="79"/>
      <c r="C108" s="79"/>
      <c r="D108" s="79"/>
      <c r="E108" s="79" t="s">
        <v>580</v>
      </c>
      <c r="F108" s="79"/>
      <c r="G108" s="40">
        <v>0</v>
      </c>
      <c r="H108" s="40">
        <v>58.33</v>
      </c>
      <c r="I108" s="132">
        <v>0</v>
      </c>
      <c r="J108" s="68"/>
      <c r="K108" s="40">
        <v>0</v>
      </c>
      <c r="L108" s="40">
        <v>174.99</v>
      </c>
      <c r="M108" s="132">
        <v>0</v>
      </c>
      <c r="N108" s="40">
        <v>700</v>
      </c>
    </row>
    <row r="109" spans="1:14" x14ac:dyDescent="0.2">
      <c r="A109" s="79"/>
      <c r="B109" s="79"/>
      <c r="C109" s="79"/>
      <c r="D109" s="79"/>
      <c r="E109" s="79" t="s">
        <v>581</v>
      </c>
      <c r="F109" s="79"/>
      <c r="G109" s="40">
        <v>0</v>
      </c>
      <c r="H109" s="40">
        <v>16.670000000000002</v>
      </c>
      <c r="I109" s="132">
        <v>0</v>
      </c>
      <c r="J109" s="68"/>
      <c r="K109" s="40">
        <v>0</v>
      </c>
      <c r="L109" s="40">
        <v>50.01</v>
      </c>
      <c r="M109" s="132">
        <v>0</v>
      </c>
      <c r="N109" s="40">
        <v>200</v>
      </c>
    </row>
    <row r="110" spans="1:14" ht="13.5" thickBot="1" x14ac:dyDescent="0.25">
      <c r="A110" s="79"/>
      <c r="B110" s="79"/>
      <c r="C110" s="79"/>
      <c r="D110" s="79"/>
      <c r="E110" s="79" t="s">
        <v>582</v>
      </c>
      <c r="F110" s="79"/>
      <c r="G110" s="77">
        <v>0</v>
      </c>
      <c r="H110" s="77">
        <v>0</v>
      </c>
      <c r="I110" s="133">
        <v>0</v>
      </c>
      <c r="J110" s="68"/>
      <c r="K110" s="77">
        <v>0</v>
      </c>
      <c r="L110" s="77">
        <v>0</v>
      </c>
      <c r="M110" s="133">
        <v>0</v>
      </c>
      <c r="N110" s="77">
        <v>1000</v>
      </c>
    </row>
    <row r="111" spans="1:14" x14ac:dyDescent="0.2">
      <c r="A111" s="79"/>
      <c r="B111" s="79"/>
      <c r="C111" s="79"/>
      <c r="D111" s="79" t="s">
        <v>583</v>
      </c>
      <c r="E111" s="79"/>
      <c r="F111" s="79"/>
      <c r="G111" s="40">
        <v>0</v>
      </c>
      <c r="H111" s="40">
        <v>237.49</v>
      </c>
      <c r="I111" s="132">
        <v>0</v>
      </c>
      <c r="J111" s="68"/>
      <c r="K111" s="40">
        <v>0</v>
      </c>
      <c r="L111" s="40">
        <v>712.47</v>
      </c>
      <c r="M111" s="132">
        <v>0</v>
      </c>
      <c r="N111" s="40">
        <v>3850</v>
      </c>
    </row>
    <row r="112" spans="1:14" x14ac:dyDescent="0.2">
      <c r="A112" s="79"/>
      <c r="B112" s="79"/>
      <c r="C112" s="79"/>
      <c r="D112" s="79" t="s">
        <v>584</v>
      </c>
      <c r="E112" s="79"/>
      <c r="F112" s="79"/>
      <c r="G112" s="40">
        <v>2670.76</v>
      </c>
      <c r="H112" s="40">
        <v>2587.35</v>
      </c>
      <c r="I112" s="132">
        <v>1.03224</v>
      </c>
      <c r="J112" s="68"/>
      <c r="K112" s="40">
        <v>7960.8</v>
      </c>
      <c r="L112" s="40">
        <v>7796.05</v>
      </c>
      <c r="M112" s="132">
        <v>1.0211300000000001</v>
      </c>
      <c r="N112" s="40">
        <v>30587</v>
      </c>
    </row>
    <row r="113" spans="1:14" ht="13.5" thickBot="1" x14ac:dyDescent="0.25">
      <c r="A113" s="79"/>
      <c r="B113" s="79"/>
      <c r="C113" s="79"/>
      <c r="D113" s="79" t="s">
        <v>585</v>
      </c>
      <c r="E113" s="79"/>
      <c r="F113" s="79"/>
      <c r="G113" s="73">
        <v>2535.7800000000002</v>
      </c>
      <c r="H113" s="73">
        <v>2619.19</v>
      </c>
      <c r="I113" s="134">
        <v>0.96814999999999996</v>
      </c>
      <c r="J113" s="68"/>
      <c r="K113" s="73">
        <v>7658.82</v>
      </c>
      <c r="L113" s="73">
        <v>7824.57</v>
      </c>
      <c r="M113" s="134">
        <v>0.97882000000000002</v>
      </c>
      <c r="N113" s="73">
        <v>31893</v>
      </c>
    </row>
    <row r="114" spans="1:14" ht="13.5" thickBot="1" x14ac:dyDescent="0.25">
      <c r="A114" s="79"/>
      <c r="B114" s="79"/>
      <c r="C114" s="79" t="s">
        <v>143</v>
      </c>
      <c r="D114" s="79"/>
      <c r="E114" s="79"/>
      <c r="F114" s="79"/>
      <c r="G114" s="75">
        <v>55664.62</v>
      </c>
      <c r="H114" s="75">
        <v>51170.62</v>
      </c>
      <c r="I114" s="135">
        <v>1.08782</v>
      </c>
      <c r="J114" s="68"/>
      <c r="K114" s="75">
        <v>164514.85</v>
      </c>
      <c r="L114" s="75">
        <v>167674.85999999999</v>
      </c>
      <c r="M114" s="135">
        <v>0.98114999999999997</v>
      </c>
      <c r="N114" s="75">
        <v>633711</v>
      </c>
    </row>
    <row r="115" spans="1:14" x14ac:dyDescent="0.2">
      <c r="A115" s="79"/>
      <c r="B115" s="79" t="s">
        <v>144</v>
      </c>
      <c r="C115" s="79"/>
      <c r="D115" s="79"/>
      <c r="E115" s="79"/>
      <c r="F115" s="79"/>
      <c r="G115" s="40">
        <v>-27799.74</v>
      </c>
      <c r="H115" s="40">
        <v>-17528.03</v>
      </c>
      <c r="I115" s="132">
        <v>1.58602</v>
      </c>
      <c r="J115" s="68"/>
      <c r="K115" s="40">
        <v>89525.65</v>
      </c>
      <c r="L115" s="40">
        <v>89552.91</v>
      </c>
      <c r="M115" s="132">
        <v>0.99970000000000003</v>
      </c>
      <c r="N115" s="40">
        <v>0</v>
      </c>
    </row>
    <row r="116" spans="1:14" x14ac:dyDescent="0.2">
      <c r="A116" s="79"/>
      <c r="B116" s="79" t="s">
        <v>145</v>
      </c>
      <c r="C116" s="79"/>
      <c r="D116" s="79"/>
      <c r="E116" s="79"/>
      <c r="F116" s="79"/>
      <c r="G116" s="40"/>
      <c r="H116" s="40"/>
      <c r="I116" s="132"/>
      <c r="J116" s="68"/>
      <c r="K116" s="40"/>
      <c r="L116" s="40"/>
      <c r="M116" s="132"/>
      <c r="N116" s="40"/>
    </row>
    <row r="117" spans="1:14" x14ac:dyDescent="0.2">
      <c r="A117" s="79"/>
      <c r="B117" s="79"/>
      <c r="C117" s="79" t="s">
        <v>146</v>
      </c>
      <c r="D117" s="79"/>
      <c r="E117" s="79"/>
      <c r="F117" s="79"/>
      <c r="G117" s="40"/>
      <c r="H117" s="40"/>
      <c r="I117" s="132"/>
      <c r="J117" s="68"/>
      <c r="K117" s="40"/>
      <c r="L117" s="40"/>
      <c r="M117" s="132"/>
      <c r="N117" s="40"/>
    </row>
    <row r="118" spans="1:14" ht="13.5" thickBot="1" x14ac:dyDescent="0.25">
      <c r="A118" s="79"/>
      <c r="B118" s="79"/>
      <c r="C118" s="79"/>
      <c r="D118" s="79" t="s">
        <v>586</v>
      </c>
      <c r="E118" s="79"/>
      <c r="F118" s="79"/>
      <c r="G118" s="73">
        <v>-2535.7800000000002</v>
      </c>
      <c r="H118" s="73">
        <v>0</v>
      </c>
      <c r="I118" s="134">
        <v>1</v>
      </c>
      <c r="J118" s="68"/>
      <c r="K118" s="73">
        <v>-7658.82</v>
      </c>
      <c r="L118" s="73">
        <v>0</v>
      </c>
      <c r="M118" s="134">
        <v>1</v>
      </c>
      <c r="N118" s="73">
        <v>0</v>
      </c>
    </row>
    <row r="119" spans="1:14" ht="13.5" thickBot="1" x14ac:dyDescent="0.25">
      <c r="A119" s="79"/>
      <c r="B119" s="79"/>
      <c r="C119" s="79" t="s">
        <v>149</v>
      </c>
      <c r="D119" s="79"/>
      <c r="E119" s="79"/>
      <c r="F119" s="79"/>
      <c r="G119" s="74">
        <v>-2535.7800000000002</v>
      </c>
      <c r="H119" s="74">
        <v>0</v>
      </c>
      <c r="I119" s="136">
        <v>1</v>
      </c>
      <c r="J119" s="68"/>
      <c r="K119" s="74">
        <v>-7658.82</v>
      </c>
      <c r="L119" s="74">
        <v>0</v>
      </c>
      <c r="M119" s="136">
        <v>1</v>
      </c>
      <c r="N119" s="74">
        <v>0</v>
      </c>
    </row>
    <row r="120" spans="1:14" ht="13.5" thickBot="1" x14ac:dyDescent="0.25">
      <c r="A120" s="79"/>
      <c r="B120" s="79" t="s">
        <v>150</v>
      </c>
      <c r="C120" s="79"/>
      <c r="D120" s="79"/>
      <c r="E120" s="79"/>
      <c r="F120" s="79"/>
      <c r="G120" s="74">
        <v>2535.7800000000002</v>
      </c>
      <c r="H120" s="74">
        <v>0</v>
      </c>
      <c r="I120" s="136">
        <v>1</v>
      </c>
      <c r="J120" s="68"/>
      <c r="K120" s="74">
        <v>7658.82</v>
      </c>
      <c r="L120" s="74">
        <v>0</v>
      </c>
      <c r="M120" s="136">
        <v>1</v>
      </c>
      <c r="N120" s="74">
        <v>0</v>
      </c>
    </row>
    <row r="121" spans="1:14" ht="13.5" thickBot="1" x14ac:dyDescent="0.25">
      <c r="A121" s="79" t="s">
        <v>151</v>
      </c>
      <c r="B121" s="79"/>
      <c r="C121" s="79"/>
      <c r="D121" s="79"/>
      <c r="E121" s="79"/>
      <c r="F121" s="79"/>
      <c r="G121" s="76">
        <v>-25263.96</v>
      </c>
      <c r="H121" s="76">
        <v>-17528.03</v>
      </c>
      <c r="I121" s="137">
        <v>1.4413499999999999</v>
      </c>
      <c r="J121" s="68"/>
      <c r="K121" s="76">
        <v>97184.47</v>
      </c>
      <c r="L121" s="76">
        <v>89552.91</v>
      </c>
      <c r="M121" s="137">
        <v>1.0852200000000001</v>
      </c>
      <c r="N121" s="76">
        <v>0</v>
      </c>
    </row>
    <row r="122" spans="1:14" ht="13.5" thickTop="1" x14ac:dyDescent="0.2">
      <c r="A122" s="17"/>
      <c r="B122" s="17"/>
      <c r="C122" s="17"/>
      <c r="D122" s="17"/>
      <c r="E122" s="17"/>
      <c r="F122" s="17"/>
      <c r="K122" s="99"/>
      <c r="L122" s="99"/>
      <c r="N122" s="99"/>
    </row>
    <row r="123" spans="1:14" x14ac:dyDescent="0.2">
      <c r="K123" s="99"/>
      <c r="L123" s="99"/>
      <c r="N123" s="99"/>
    </row>
  </sheetData>
  <printOptions horizontalCentered="1"/>
  <pageMargins left="0.2" right="0.2" top="1" bottom="0.75" header="0.35" footer="0.3"/>
  <pageSetup scale="75" fitToHeight="0" orientation="landscape" r:id="rId1"/>
  <headerFooter>
    <oddHeader>&amp;C&amp;"Arial,Bold"&amp;12 Valley Unitarian Universalist Church
&amp;14 Profit &amp; Loss Budget Performance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FILT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114300</xdr:colOff>
                <xdr:row>2</xdr:row>
                <xdr:rowOff>47625</xdr:rowOff>
              </to>
            </anchor>
          </controlPr>
        </control>
      </mc:Choice>
      <mc:Fallback>
        <control shapeId="1029" r:id="rId4" name="FILTER"/>
      </mc:Fallback>
    </mc:AlternateContent>
    <mc:AlternateContent xmlns:mc="http://schemas.openxmlformats.org/markup-compatibility/2006">
      <mc:Choice Requires="x14">
        <control shapeId="1030" r:id="rId6" name="HEAD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114300</xdr:colOff>
                <xdr:row>2</xdr:row>
                <xdr:rowOff>47625</xdr:rowOff>
              </to>
            </anchor>
          </controlPr>
        </control>
      </mc:Choice>
      <mc:Fallback>
        <control shapeId="1030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20"/>
  <sheetViews>
    <sheetView zoomScaleNormal="100" workbookViewId="0">
      <pane ySplit="1" topLeftCell="A86" activePane="bottomLeft" state="frozen"/>
      <selection pane="bottomLeft" activeCell="M107" sqref="M107"/>
    </sheetView>
  </sheetViews>
  <sheetFormatPr defaultColWidth="9.140625" defaultRowHeight="12" x14ac:dyDescent="0.2"/>
  <cols>
    <col min="1" max="1" width="3" style="101" customWidth="1"/>
    <col min="2" max="3" width="2.5703125" style="101" customWidth="1"/>
    <col min="4" max="4" width="7.28515625" style="101" bestFit="1" customWidth="1"/>
    <col min="5" max="5" width="11.85546875" style="101" bestFit="1" customWidth="1"/>
    <col min="6" max="6" width="10.42578125" style="101" bestFit="1" customWidth="1"/>
    <col min="7" max="7" width="30.7109375" style="101" customWidth="1"/>
    <col min="8" max="8" width="30.28515625" style="101" bestFit="1" customWidth="1"/>
    <col min="9" max="9" width="10.28515625" style="101" bestFit="1" customWidth="1"/>
    <col min="10" max="10" width="9.42578125" style="101" bestFit="1" customWidth="1"/>
    <col min="11" max="11" width="10.140625" style="101" bestFit="1" customWidth="1"/>
    <col min="12" max="12" width="9.140625" style="101"/>
    <col min="13" max="13" width="9.28515625" style="101" bestFit="1" customWidth="1"/>
    <col min="14" max="16384" width="9.140625" style="101"/>
  </cols>
  <sheetData>
    <row r="1" spans="1:11" s="100" customFormat="1" ht="17.45" customHeight="1" thickBot="1" x14ac:dyDescent="0.3">
      <c r="A1" s="162"/>
      <c r="B1" s="162"/>
      <c r="C1" s="162"/>
      <c r="D1" s="163" t="s">
        <v>166</v>
      </c>
      <c r="E1" s="163" t="s">
        <v>167</v>
      </c>
      <c r="F1" s="163" t="s">
        <v>168</v>
      </c>
      <c r="G1" s="163" t="s">
        <v>169</v>
      </c>
      <c r="H1" s="163" t="s">
        <v>170</v>
      </c>
      <c r="I1" s="163" t="s">
        <v>171</v>
      </c>
      <c r="J1" s="163" t="s">
        <v>172</v>
      </c>
      <c r="K1" s="163" t="s">
        <v>173</v>
      </c>
    </row>
    <row r="2" spans="1:11" ht="12.75" thickTop="1" x14ac:dyDescent="0.2">
      <c r="A2" s="151"/>
      <c r="B2" s="151" t="s">
        <v>174</v>
      </c>
      <c r="C2" s="151"/>
      <c r="D2" s="153"/>
      <c r="E2" s="151"/>
      <c r="F2" s="154"/>
      <c r="G2" s="151"/>
      <c r="H2" s="151"/>
      <c r="I2" s="152"/>
      <c r="J2" s="152"/>
      <c r="K2" s="152">
        <v>198669.25</v>
      </c>
    </row>
    <row r="3" spans="1:11" x14ac:dyDescent="0.2">
      <c r="A3" s="155"/>
      <c r="B3" s="155"/>
      <c r="C3" s="155"/>
      <c r="D3" s="156">
        <v>20920</v>
      </c>
      <c r="E3" s="155" t="s">
        <v>177</v>
      </c>
      <c r="F3" s="157">
        <v>44440</v>
      </c>
      <c r="G3" s="155" t="s">
        <v>750</v>
      </c>
      <c r="H3" s="155"/>
      <c r="I3" s="158"/>
      <c r="J3" s="158">
        <v>650</v>
      </c>
      <c r="K3" s="158">
        <v>198019.25</v>
      </c>
    </row>
    <row r="4" spans="1:11" x14ac:dyDescent="0.2">
      <c r="A4" s="155"/>
      <c r="B4" s="155"/>
      <c r="C4" s="155"/>
      <c r="D4" s="156">
        <v>20911</v>
      </c>
      <c r="E4" s="155" t="s">
        <v>180</v>
      </c>
      <c r="F4" s="157">
        <v>44441</v>
      </c>
      <c r="G4" s="155" t="s">
        <v>186</v>
      </c>
      <c r="H4" s="155" t="s">
        <v>778</v>
      </c>
      <c r="I4" s="158"/>
      <c r="J4" s="158">
        <v>1342.84</v>
      </c>
      <c r="K4" s="158">
        <v>196676.41</v>
      </c>
    </row>
    <row r="5" spans="1:11" x14ac:dyDescent="0.2">
      <c r="A5" s="155"/>
      <c r="B5" s="155"/>
      <c r="C5" s="155"/>
      <c r="D5" s="156">
        <v>20927</v>
      </c>
      <c r="E5" s="155" t="s">
        <v>177</v>
      </c>
      <c r="F5" s="157">
        <v>44441</v>
      </c>
      <c r="G5" s="155" t="s">
        <v>471</v>
      </c>
      <c r="H5" s="155"/>
      <c r="I5" s="158"/>
      <c r="J5" s="158">
        <v>4.25</v>
      </c>
      <c r="K5" s="158">
        <v>196672.16</v>
      </c>
    </row>
    <row r="6" spans="1:11" x14ac:dyDescent="0.2">
      <c r="A6" s="155"/>
      <c r="B6" s="155"/>
      <c r="C6" s="155"/>
      <c r="D6" s="156">
        <v>20928</v>
      </c>
      <c r="E6" s="155" t="s">
        <v>177</v>
      </c>
      <c r="F6" s="157">
        <v>44441</v>
      </c>
      <c r="G6" s="155" t="s">
        <v>779</v>
      </c>
      <c r="H6" s="155"/>
      <c r="I6" s="158"/>
      <c r="J6" s="158">
        <v>73.150000000000006</v>
      </c>
      <c r="K6" s="158">
        <v>196599.01</v>
      </c>
    </row>
    <row r="7" spans="1:11" x14ac:dyDescent="0.2">
      <c r="A7" s="155"/>
      <c r="B7" s="155"/>
      <c r="C7" s="155"/>
      <c r="D7" s="156">
        <v>20871</v>
      </c>
      <c r="E7" s="155" t="s">
        <v>177</v>
      </c>
      <c r="F7" s="157">
        <v>44442</v>
      </c>
      <c r="G7" s="155" t="s">
        <v>184</v>
      </c>
      <c r="H7" s="155" t="s">
        <v>459</v>
      </c>
      <c r="I7" s="158"/>
      <c r="J7" s="158">
        <v>170.77</v>
      </c>
      <c r="K7" s="158">
        <v>196428.24</v>
      </c>
    </row>
    <row r="8" spans="1:11" x14ac:dyDescent="0.2">
      <c r="A8" s="155"/>
      <c r="B8" s="155"/>
      <c r="C8" s="155"/>
      <c r="D8" s="156">
        <v>20872</v>
      </c>
      <c r="E8" s="155" t="s">
        <v>177</v>
      </c>
      <c r="F8" s="157">
        <v>44442</v>
      </c>
      <c r="G8" s="155" t="s">
        <v>454</v>
      </c>
      <c r="H8" s="155" t="s">
        <v>458</v>
      </c>
      <c r="I8" s="158"/>
      <c r="J8" s="158">
        <v>380.37</v>
      </c>
      <c r="K8" s="158">
        <v>196047.87</v>
      </c>
    </row>
    <row r="9" spans="1:11" x14ac:dyDescent="0.2">
      <c r="A9" s="155"/>
      <c r="B9" s="155"/>
      <c r="C9" s="155"/>
      <c r="D9" s="156">
        <v>20873</v>
      </c>
      <c r="E9" s="155" t="s">
        <v>177</v>
      </c>
      <c r="F9" s="157">
        <v>44442</v>
      </c>
      <c r="G9" s="155" t="s">
        <v>454</v>
      </c>
      <c r="H9" s="155" t="s">
        <v>455</v>
      </c>
      <c r="I9" s="158"/>
      <c r="J9" s="158">
        <v>62.81</v>
      </c>
      <c r="K9" s="158">
        <v>195985.06</v>
      </c>
    </row>
    <row r="10" spans="1:11" x14ac:dyDescent="0.2">
      <c r="A10" s="155"/>
      <c r="B10" s="155"/>
      <c r="C10" s="155"/>
      <c r="D10" s="156">
        <v>20874</v>
      </c>
      <c r="E10" s="155" t="s">
        <v>177</v>
      </c>
      <c r="F10" s="157">
        <v>44442</v>
      </c>
      <c r="G10" s="155" t="s">
        <v>454</v>
      </c>
      <c r="H10" s="155" t="s">
        <v>457</v>
      </c>
      <c r="I10" s="158"/>
      <c r="J10" s="158">
        <v>33.93</v>
      </c>
      <c r="K10" s="158">
        <v>195951.13</v>
      </c>
    </row>
    <row r="11" spans="1:11" x14ac:dyDescent="0.2">
      <c r="A11" s="155"/>
      <c r="B11" s="155"/>
      <c r="C11" s="155"/>
      <c r="D11" s="156">
        <v>20875</v>
      </c>
      <c r="E11" s="155" t="s">
        <v>177</v>
      </c>
      <c r="F11" s="157">
        <v>44442</v>
      </c>
      <c r="G11" s="155" t="s">
        <v>454</v>
      </c>
      <c r="H11" s="155" t="s">
        <v>456</v>
      </c>
      <c r="I11" s="158"/>
      <c r="J11" s="158">
        <v>91.79</v>
      </c>
      <c r="K11" s="158">
        <v>195859.34</v>
      </c>
    </row>
    <row r="12" spans="1:11" x14ac:dyDescent="0.2">
      <c r="A12" s="155"/>
      <c r="B12" s="155"/>
      <c r="C12" s="155"/>
      <c r="D12" s="156">
        <v>20909</v>
      </c>
      <c r="E12" s="155" t="s">
        <v>179</v>
      </c>
      <c r="F12" s="157">
        <v>44442</v>
      </c>
      <c r="G12" s="155" t="s">
        <v>748</v>
      </c>
      <c r="H12" s="155" t="s">
        <v>232</v>
      </c>
      <c r="I12" s="158">
        <v>0</v>
      </c>
      <c r="J12" s="158"/>
      <c r="K12" s="158">
        <v>195859.34</v>
      </c>
    </row>
    <row r="13" spans="1:11" x14ac:dyDescent="0.2">
      <c r="A13" s="155"/>
      <c r="B13" s="155"/>
      <c r="C13" s="155"/>
      <c r="D13" s="156">
        <v>20910</v>
      </c>
      <c r="E13" s="155" t="s">
        <v>179</v>
      </c>
      <c r="F13" s="157">
        <v>44442</v>
      </c>
      <c r="G13" s="155" t="s">
        <v>183</v>
      </c>
      <c r="H13" s="155" t="s">
        <v>232</v>
      </c>
      <c r="I13" s="158">
        <v>0</v>
      </c>
      <c r="J13" s="158"/>
      <c r="K13" s="158">
        <v>195859.34</v>
      </c>
    </row>
    <row r="14" spans="1:11" x14ac:dyDescent="0.2">
      <c r="A14" s="155"/>
      <c r="B14" s="155"/>
      <c r="C14" s="155"/>
      <c r="D14" s="156">
        <v>20913</v>
      </c>
      <c r="E14" s="155" t="s">
        <v>180</v>
      </c>
      <c r="F14" s="157">
        <v>44442</v>
      </c>
      <c r="G14" s="155" t="s">
        <v>336</v>
      </c>
      <c r="H14" s="155" t="s">
        <v>780</v>
      </c>
      <c r="I14" s="158"/>
      <c r="J14" s="158">
        <v>43.02</v>
      </c>
      <c r="K14" s="158">
        <v>195816.32000000001</v>
      </c>
    </row>
    <row r="15" spans="1:11" x14ac:dyDescent="0.2">
      <c r="A15" s="155"/>
      <c r="B15" s="155"/>
      <c r="C15" s="155"/>
      <c r="D15" s="156">
        <v>20914</v>
      </c>
      <c r="E15" s="155" t="s">
        <v>180</v>
      </c>
      <c r="F15" s="157">
        <v>44442</v>
      </c>
      <c r="G15" s="155" t="s">
        <v>336</v>
      </c>
      <c r="H15" s="155" t="s">
        <v>781</v>
      </c>
      <c r="I15" s="158"/>
      <c r="J15" s="158">
        <v>310.68</v>
      </c>
      <c r="K15" s="158">
        <v>195505.64</v>
      </c>
    </row>
    <row r="16" spans="1:11" x14ac:dyDescent="0.2">
      <c r="A16" s="155"/>
      <c r="B16" s="155"/>
      <c r="C16" s="155"/>
      <c r="D16" s="156">
        <v>20915</v>
      </c>
      <c r="E16" s="155" t="s">
        <v>180</v>
      </c>
      <c r="F16" s="157">
        <v>44442</v>
      </c>
      <c r="G16" s="155" t="s">
        <v>338</v>
      </c>
      <c r="H16" s="155" t="s">
        <v>782</v>
      </c>
      <c r="I16" s="158"/>
      <c r="J16" s="158">
        <v>2.25</v>
      </c>
      <c r="K16" s="158">
        <v>195503.39</v>
      </c>
    </row>
    <row r="17" spans="1:11" x14ac:dyDescent="0.2">
      <c r="A17" s="155"/>
      <c r="B17" s="155"/>
      <c r="C17" s="155"/>
      <c r="D17" s="156">
        <v>20916</v>
      </c>
      <c r="E17" s="155" t="s">
        <v>180</v>
      </c>
      <c r="F17" s="157">
        <v>44442</v>
      </c>
      <c r="G17" s="155" t="s">
        <v>338</v>
      </c>
      <c r="H17" s="155" t="s">
        <v>783</v>
      </c>
      <c r="I17" s="158"/>
      <c r="J17" s="158">
        <v>8.07</v>
      </c>
      <c r="K17" s="158">
        <v>195495.32</v>
      </c>
    </row>
    <row r="18" spans="1:11" x14ac:dyDescent="0.2">
      <c r="A18" s="155"/>
      <c r="B18" s="155"/>
      <c r="C18" s="155"/>
      <c r="D18" s="156">
        <v>21033</v>
      </c>
      <c r="E18" s="155" t="s">
        <v>177</v>
      </c>
      <c r="F18" s="157">
        <v>44442</v>
      </c>
      <c r="G18" s="155" t="s">
        <v>747</v>
      </c>
      <c r="H18" s="155"/>
      <c r="I18" s="158"/>
      <c r="J18" s="158">
        <v>220.97</v>
      </c>
      <c r="K18" s="158">
        <v>195274.35</v>
      </c>
    </row>
    <row r="19" spans="1:11" x14ac:dyDescent="0.2">
      <c r="A19" s="155"/>
      <c r="B19" s="155"/>
      <c r="C19" s="155"/>
      <c r="D19" s="156">
        <v>20945</v>
      </c>
      <c r="E19" s="155" t="s">
        <v>178</v>
      </c>
      <c r="F19" s="157">
        <v>44444</v>
      </c>
      <c r="G19" s="155"/>
      <c r="H19" s="155" t="s">
        <v>178</v>
      </c>
      <c r="I19" s="158">
        <v>5664</v>
      </c>
      <c r="J19" s="158"/>
      <c r="K19" s="158">
        <v>200938.35</v>
      </c>
    </row>
    <row r="20" spans="1:11" x14ac:dyDescent="0.2">
      <c r="A20" s="155"/>
      <c r="B20" s="155"/>
      <c r="C20" s="155"/>
      <c r="D20" s="156">
        <v>20929</v>
      </c>
      <c r="E20" s="155" t="s">
        <v>180</v>
      </c>
      <c r="F20" s="157">
        <v>44445</v>
      </c>
      <c r="G20" s="155" t="s">
        <v>587</v>
      </c>
      <c r="H20" s="155" t="s">
        <v>588</v>
      </c>
      <c r="I20" s="158"/>
      <c r="J20" s="158">
        <v>2173.39</v>
      </c>
      <c r="K20" s="158">
        <v>198764.96</v>
      </c>
    </row>
    <row r="21" spans="1:11" x14ac:dyDescent="0.2">
      <c r="A21" s="155"/>
      <c r="B21" s="155"/>
      <c r="C21" s="155"/>
      <c r="D21" s="156">
        <v>20930</v>
      </c>
      <c r="E21" s="155" t="s">
        <v>177</v>
      </c>
      <c r="F21" s="157">
        <v>44445</v>
      </c>
      <c r="G21" s="155" t="s">
        <v>784</v>
      </c>
      <c r="H21" s="155"/>
      <c r="I21" s="158"/>
      <c r="J21" s="158">
        <v>56.46</v>
      </c>
      <c r="K21" s="158">
        <v>198708.5</v>
      </c>
    </row>
    <row r="22" spans="1:11" x14ac:dyDescent="0.2">
      <c r="A22" s="155"/>
      <c r="B22" s="155"/>
      <c r="C22" s="155"/>
      <c r="D22" s="156">
        <v>20931</v>
      </c>
      <c r="E22" s="155" t="s">
        <v>180</v>
      </c>
      <c r="F22" s="157">
        <v>44445</v>
      </c>
      <c r="G22" s="155" t="s">
        <v>785</v>
      </c>
      <c r="H22" s="155" t="s">
        <v>786</v>
      </c>
      <c r="I22" s="158"/>
      <c r="J22" s="158">
        <v>3493.33</v>
      </c>
      <c r="K22" s="158">
        <v>195215.17</v>
      </c>
    </row>
    <row r="23" spans="1:11" x14ac:dyDescent="0.2">
      <c r="A23" s="155"/>
      <c r="B23" s="155"/>
      <c r="C23" s="155"/>
      <c r="D23" s="156">
        <v>20932</v>
      </c>
      <c r="E23" s="155" t="s">
        <v>180</v>
      </c>
      <c r="F23" s="157">
        <v>44445</v>
      </c>
      <c r="G23" s="155" t="s">
        <v>785</v>
      </c>
      <c r="H23" s="155" t="s">
        <v>786</v>
      </c>
      <c r="I23" s="158"/>
      <c r="J23" s="158">
        <v>3493.33</v>
      </c>
      <c r="K23" s="158">
        <v>191721.84</v>
      </c>
    </row>
    <row r="24" spans="1:11" x14ac:dyDescent="0.2">
      <c r="A24" s="155"/>
      <c r="B24" s="155"/>
      <c r="C24" s="155"/>
      <c r="D24" s="156">
        <v>20933</v>
      </c>
      <c r="E24" s="155" t="s">
        <v>177</v>
      </c>
      <c r="F24" s="157">
        <v>44445</v>
      </c>
      <c r="G24" s="155" t="s">
        <v>787</v>
      </c>
      <c r="H24" s="155" t="s">
        <v>788</v>
      </c>
      <c r="I24" s="158"/>
      <c r="J24" s="158">
        <v>1713.61</v>
      </c>
      <c r="K24" s="158">
        <v>190008.23</v>
      </c>
    </row>
    <row r="25" spans="1:11" x14ac:dyDescent="0.2">
      <c r="A25" s="155"/>
      <c r="B25" s="155"/>
      <c r="C25" s="155"/>
      <c r="D25" s="156">
        <v>20934</v>
      </c>
      <c r="E25" s="155" t="s">
        <v>177</v>
      </c>
      <c r="F25" s="157">
        <v>44445</v>
      </c>
      <c r="G25" s="155" t="s">
        <v>789</v>
      </c>
      <c r="H25" s="155"/>
      <c r="I25" s="158"/>
      <c r="J25" s="158">
        <v>6.49</v>
      </c>
      <c r="K25" s="158">
        <v>190001.74</v>
      </c>
    </row>
    <row r="26" spans="1:11" x14ac:dyDescent="0.2">
      <c r="A26" s="155"/>
      <c r="B26" s="155"/>
      <c r="C26" s="155"/>
      <c r="D26" s="156">
        <v>20935</v>
      </c>
      <c r="E26" s="155" t="s">
        <v>177</v>
      </c>
      <c r="F26" s="157">
        <v>44445</v>
      </c>
      <c r="G26" s="155" t="s">
        <v>790</v>
      </c>
      <c r="H26" s="155" t="s">
        <v>791</v>
      </c>
      <c r="I26" s="158"/>
      <c r="J26" s="158">
        <v>89</v>
      </c>
      <c r="K26" s="158">
        <v>189912.74</v>
      </c>
    </row>
    <row r="27" spans="1:11" x14ac:dyDescent="0.2">
      <c r="A27" s="155"/>
      <c r="B27" s="155"/>
      <c r="C27" s="155"/>
      <c r="D27" s="156">
        <v>20936</v>
      </c>
      <c r="E27" s="155" t="s">
        <v>177</v>
      </c>
      <c r="F27" s="157">
        <v>44445</v>
      </c>
      <c r="G27" s="155" t="s">
        <v>792</v>
      </c>
      <c r="H27" s="155" t="s">
        <v>793</v>
      </c>
      <c r="I27" s="158"/>
      <c r="J27" s="158">
        <v>198</v>
      </c>
      <c r="K27" s="158">
        <v>189714.74</v>
      </c>
    </row>
    <row r="28" spans="1:11" x14ac:dyDescent="0.2">
      <c r="A28" s="155"/>
      <c r="B28" s="155"/>
      <c r="C28" s="155"/>
      <c r="D28" s="156">
        <v>20937</v>
      </c>
      <c r="E28" s="155" t="s">
        <v>177</v>
      </c>
      <c r="F28" s="157">
        <v>44445</v>
      </c>
      <c r="G28" s="155" t="s">
        <v>794</v>
      </c>
      <c r="H28" s="155" t="s">
        <v>795</v>
      </c>
      <c r="I28" s="158"/>
      <c r="J28" s="158">
        <v>1650</v>
      </c>
      <c r="K28" s="158">
        <v>188064.74</v>
      </c>
    </row>
    <row r="29" spans="1:11" x14ac:dyDescent="0.2">
      <c r="A29" s="155"/>
      <c r="B29" s="155"/>
      <c r="C29" s="155"/>
      <c r="D29" s="156">
        <v>20938</v>
      </c>
      <c r="E29" s="155" t="s">
        <v>177</v>
      </c>
      <c r="F29" s="157">
        <v>44445</v>
      </c>
      <c r="G29" s="155" t="s">
        <v>183</v>
      </c>
      <c r="H29" s="155"/>
      <c r="I29" s="158"/>
      <c r="J29" s="158">
        <v>8.06</v>
      </c>
      <c r="K29" s="158">
        <v>188056.68</v>
      </c>
    </row>
    <row r="30" spans="1:11" x14ac:dyDescent="0.2">
      <c r="A30" s="155"/>
      <c r="B30" s="155"/>
      <c r="C30" s="155"/>
      <c r="D30" s="156">
        <v>20940</v>
      </c>
      <c r="E30" s="155" t="s">
        <v>177</v>
      </c>
      <c r="F30" s="157">
        <v>44445</v>
      </c>
      <c r="G30" s="155"/>
      <c r="H30" s="155" t="s">
        <v>796</v>
      </c>
      <c r="I30" s="158">
        <v>0</v>
      </c>
      <c r="J30" s="158"/>
      <c r="K30" s="158">
        <v>188056.68</v>
      </c>
    </row>
    <row r="31" spans="1:11" x14ac:dyDescent="0.2">
      <c r="A31" s="155"/>
      <c r="B31" s="155"/>
      <c r="C31" s="155"/>
      <c r="D31" s="156">
        <v>20941</v>
      </c>
      <c r="E31" s="155" t="s">
        <v>177</v>
      </c>
      <c r="F31" s="157">
        <v>44445</v>
      </c>
      <c r="G31" s="155"/>
      <c r="H31" s="155" t="s">
        <v>796</v>
      </c>
      <c r="I31" s="158">
        <v>0</v>
      </c>
      <c r="J31" s="158"/>
      <c r="K31" s="158">
        <v>188056.68</v>
      </c>
    </row>
    <row r="32" spans="1:11" x14ac:dyDescent="0.2">
      <c r="A32" s="155"/>
      <c r="B32" s="155"/>
      <c r="C32" s="155"/>
      <c r="D32" s="156">
        <v>20942</v>
      </c>
      <c r="E32" s="155" t="s">
        <v>177</v>
      </c>
      <c r="F32" s="157">
        <v>44445</v>
      </c>
      <c r="G32" s="155"/>
      <c r="H32" s="155" t="s">
        <v>796</v>
      </c>
      <c r="I32" s="158">
        <v>0</v>
      </c>
      <c r="J32" s="158"/>
      <c r="K32" s="158">
        <v>188056.68</v>
      </c>
    </row>
    <row r="33" spans="1:11" x14ac:dyDescent="0.2">
      <c r="A33" s="155"/>
      <c r="B33" s="155"/>
      <c r="C33" s="155"/>
      <c r="D33" s="156">
        <v>20943</v>
      </c>
      <c r="E33" s="155" t="s">
        <v>177</v>
      </c>
      <c r="F33" s="157">
        <v>44445</v>
      </c>
      <c r="G33" s="155"/>
      <c r="H33" s="155" t="s">
        <v>796</v>
      </c>
      <c r="I33" s="158">
        <v>0</v>
      </c>
      <c r="J33" s="158"/>
      <c r="K33" s="158">
        <v>188056.68</v>
      </c>
    </row>
    <row r="34" spans="1:11" x14ac:dyDescent="0.2">
      <c r="A34" s="155"/>
      <c r="B34" s="155"/>
      <c r="C34" s="155"/>
      <c r="D34" s="156">
        <v>20944</v>
      </c>
      <c r="E34" s="155" t="s">
        <v>177</v>
      </c>
      <c r="F34" s="157">
        <v>44445</v>
      </c>
      <c r="G34" s="155"/>
      <c r="H34" s="155" t="s">
        <v>796</v>
      </c>
      <c r="I34" s="158">
        <v>0</v>
      </c>
      <c r="J34" s="158"/>
      <c r="K34" s="158">
        <v>188056.68</v>
      </c>
    </row>
    <row r="35" spans="1:11" x14ac:dyDescent="0.2">
      <c r="A35" s="155"/>
      <c r="B35" s="155"/>
      <c r="C35" s="155"/>
      <c r="D35" s="156">
        <v>20939</v>
      </c>
      <c r="E35" s="155" t="s">
        <v>178</v>
      </c>
      <c r="F35" s="157">
        <v>44446</v>
      </c>
      <c r="G35" s="155"/>
      <c r="H35" s="155" t="s">
        <v>280</v>
      </c>
      <c r="I35" s="158">
        <v>1291.8900000000001</v>
      </c>
      <c r="J35" s="158"/>
      <c r="K35" s="158">
        <v>189348.57</v>
      </c>
    </row>
    <row r="36" spans="1:11" x14ac:dyDescent="0.2">
      <c r="A36" s="155"/>
      <c r="B36" s="155"/>
      <c r="C36" s="155"/>
      <c r="D36" s="156">
        <v>20988</v>
      </c>
      <c r="E36" s="155" t="s">
        <v>463</v>
      </c>
      <c r="F36" s="157">
        <v>44447</v>
      </c>
      <c r="G36" s="155"/>
      <c r="H36" s="155" t="s">
        <v>797</v>
      </c>
      <c r="I36" s="158"/>
      <c r="J36" s="158">
        <v>300</v>
      </c>
      <c r="K36" s="158">
        <v>189048.57</v>
      </c>
    </row>
    <row r="37" spans="1:11" x14ac:dyDescent="0.2">
      <c r="A37" s="155"/>
      <c r="B37" s="155"/>
      <c r="C37" s="155"/>
      <c r="D37" s="156">
        <v>20921</v>
      </c>
      <c r="E37" s="155" t="s">
        <v>177</v>
      </c>
      <c r="F37" s="157">
        <v>44448</v>
      </c>
      <c r="G37" s="155" t="s">
        <v>181</v>
      </c>
      <c r="H37" s="155" t="s">
        <v>337</v>
      </c>
      <c r="I37" s="158"/>
      <c r="J37" s="158">
        <v>1199</v>
      </c>
      <c r="K37" s="158">
        <v>187849.57</v>
      </c>
    </row>
    <row r="38" spans="1:11" x14ac:dyDescent="0.2">
      <c r="A38" s="155"/>
      <c r="B38" s="155"/>
      <c r="C38" s="155"/>
      <c r="D38" s="156">
        <v>20922</v>
      </c>
      <c r="E38" s="155" t="s">
        <v>177</v>
      </c>
      <c r="F38" s="157">
        <v>44448</v>
      </c>
      <c r="G38" s="155" t="s">
        <v>181</v>
      </c>
      <c r="H38" s="155" t="s">
        <v>231</v>
      </c>
      <c r="I38" s="158"/>
      <c r="J38" s="158">
        <v>205</v>
      </c>
      <c r="K38" s="158">
        <v>187644.57</v>
      </c>
    </row>
    <row r="39" spans="1:11" x14ac:dyDescent="0.2">
      <c r="A39" s="155"/>
      <c r="B39" s="155"/>
      <c r="C39" s="155"/>
      <c r="D39" s="156">
        <v>21020</v>
      </c>
      <c r="E39" s="155" t="s">
        <v>178</v>
      </c>
      <c r="F39" s="157">
        <v>44450</v>
      </c>
      <c r="G39" s="155"/>
      <c r="H39" s="155" t="s">
        <v>798</v>
      </c>
      <c r="I39" s="158">
        <v>290.89</v>
      </c>
      <c r="J39" s="158"/>
      <c r="K39" s="158">
        <v>187935.46</v>
      </c>
    </row>
    <row r="40" spans="1:11" x14ac:dyDescent="0.2">
      <c r="A40" s="155"/>
      <c r="B40" s="155"/>
      <c r="C40" s="155"/>
      <c r="D40" s="156">
        <v>20955</v>
      </c>
      <c r="E40" s="155" t="s">
        <v>178</v>
      </c>
      <c r="F40" s="157">
        <v>44451</v>
      </c>
      <c r="G40" s="155"/>
      <c r="H40" s="155" t="s">
        <v>280</v>
      </c>
      <c r="I40" s="158">
        <v>1928.21</v>
      </c>
      <c r="J40" s="158"/>
      <c r="K40" s="158">
        <v>189863.67</v>
      </c>
    </row>
    <row r="41" spans="1:11" x14ac:dyDescent="0.2">
      <c r="A41" s="155"/>
      <c r="B41" s="155"/>
      <c r="C41" s="155"/>
      <c r="D41" s="156">
        <v>21034</v>
      </c>
      <c r="E41" s="155" t="s">
        <v>177</v>
      </c>
      <c r="F41" s="157">
        <v>44452</v>
      </c>
      <c r="G41" s="155" t="s">
        <v>799</v>
      </c>
      <c r="H41" s="155"/>
      <c r="I41" s="158"/>
      <c r="J41" s="158">
        <v>4</v>
      </c>
      <c r="K41" s="158">
        <v>189859.67</v>
      </c>
    </row>
    <row r="42" spans="1:11" x14ac:dyDescent="0.2">
      <c r="A42" s="155"/>
      <c r="B42" s="155"/>
      <c r="C42" s="155"/>
      <c r="D42" s="156">
        <v>21038</v>
      </c>
      <c r="E42" s="155" t="s">
        <v>178</v>
      </c>
      <c r="F42" s="157">
        <v>44452</v>
      </c>
      <c r="G42" s="155"/>
      <c r="H42" s="155" t="s">
        <v>178</v>
      </c>
      <c r="I42" s="158">
        <v>8273.2099999999991</v>
      </c>
      <c r="J42" s="158"/>
      <c r="K42" s="158">
        <v>198132.88</v>
      </c>
    </row>
    <row r="43" spans="1:11" x14ac:dyDescent="0.2">
      <c r="A43" s="155"/>
      <c r="B43" s="155"/>
      <c r="C43" s="155"/>
      <c r="D43" s="156">
        <v>20950</v>
      </c>
      <c r="E43" s="155" t="s">
        <v>180</v>
      </c>
      <c r="F43" s="157">
        <v>44453</v>
      </c>
      <c r="G43" s="155" t="s">
        <v>186</v>
      </c>
      <c r="H43" s="155" t="s">
        <v>800</v>
      </c>
      <c r="I43" s="158"/>
      <c r="J43" s="158">
        <v>7541.57</v>
      </c>
      <c r="K43" s="158">
        <v>190591.31</v>
      </c>
    </row>
    <row r="44" spans="1:11" x14ac:dyDescent="0.2">
      <c r="A44" s="155"/>
      <c r="B44" s="155"/>
      <c r="C44" s="155"/>
      <c r="D44" s="156">
        <v>20954</v>
      </c>
      <c r="E44" s="155" t="s">
        <v>180</v>
      </c>
      <c r="F44" s="157">
        <v>44453</v>
      </c>
      <c r="G44" s="155" t="s">
        <v>186</v>
      </c>
      <c r="H44" s="155" t="s">
        <v>800</v>
      </c>
      <c r="I44" s="158"/>
      <c r="J44" s="158">
        <v>5001.75</v>
      </c>
      <c r="K44" s="158">
        <v>185589.56</v>
      </c>
    </row>
    <row r="45" spans="1:11" x14ac:dyDescent="0.2">
      <c r="A45" s="155"/>
      <c r="B45" s="155"/>
      <c r="C45" s="155"/>
      <c r="D45" s="156">
        <v>20989</v>
      </c>
      <c r="E45" s="155" t="s">
        <v>177</v>
      </c>
      <c r="F45" s="157">
        <v>44453</v>
      </c>
      <c r="G45" s="155" t="s">
        <v>465</v>
      </c>
      <c r="H45" s="155"/>
      <c r="I45" s="158"/>
      <c r="J45" s="158">
        <v>114.88</v>
      </c>
      <c r="K45" s="158">
        <v>185474.68</v>
      </c>
    </row>
    <row r="46" spans="1:11" x14ac:dyDescent="0.2">
      <c r="A46" s="155"/>
      <c r="B46" s="155"/>
      <c r="C46" s="155"/>
      <c r="D46" s="156">
        <v>20946</v>
      </c>
      <c r="E46" s="155" t="s">
        <v>179</v>
      </c>
      <c r="F46" s="157">
        <v>44454</v>
      </c>
      <c r="G46" s="155" t="s">
        <v>418</v>
      </c>
      <c r="H46" s="155" t="s">
        <v>232</v>
      </c>
      <c r="I46" s="158">
        <v>0</v>
      </c>
      <c r="J46" s="158"/>
      <c r="K46" s="158">
        <v>185474.68</v>
      </c>
    </row>
    <row r="47" spans="1:11" x14ac:dyDescent="0.2">
      <c r="A47" s="155"/>
      <c r="B47" s="155"/>
      <c r="C47" s="155"/>
      <c r="D47" s="156">
        <v>20947</v>
      </c>
      <c r="E47" s="155" t="s">
        <v>179</v>
      </c>
      <c r="F47" s="157">
        <v>44454</v>
      </c>
      <c r="G47" s="155" t="s">
        <v>451</v>
      </c>
      <c r="H47" s="155" t="s">
        <v>232</v>
      </c>
      <c r="I47" s="158">
        <v>0</v>
      </c>
      <c r="J47" s="158"/>
      <c r="K47" s="158">
        <v>185474.68</v>
      </c>
    </row>
    <row r="48" spans="1:11" x14ac:dyDescent="0.2">
      <c r="A48" s="155"/>
      <c r="B48" s="155"/>
      <c r="C48" s="155"/>
      <c r="D48" s="156">
        <v>20948</v>
      </c>
      <c r="E48" s="155" t="s">
        <v>179</v>
      </c>
      <c r="F48" s="157">
        <v>44454</v>
      </c>
      <c r="G48" s="155" t="s">
        <v>182</v>
      </c>
      <c r="H48" s="155" t="s">
        <v>232</v>
      </c>
      <c r="I48" s="158">
        <v>0</v>
      </c>
      <c r="J48" s="158"/>
      <c r="K48" s="158">
        <v>185474.68</v>
      </c>
    </row>
    <row r="49" spans="1:11" x14ac:dyDescent="0.2">
      <c r="A49" s="155"/>
      <c r="B49" s="155"/>
      <c r="C49" s="155"/>
      <c r="D49" s="156">
        <v>20949</v>
      </c>
      <c r="E49" s="155" t="s">
        <v>179</v>
      </c>
      <c r="F49" s="157">
        <v>44454</v>
      </c>
      <c r="G49" s="155" t="s">
        <v>452</v>
      </c>
      <c r="H49" s="155" t="s">
        <v>232</v>
      </c>
      <c r="I49" s="158">
        <v>0</v>
      </c>
      <c r="J49" s="158"/>
      <c r="K49" s="158">
        <v>185474.68</v>
      </c>
    </row>
    <row r="50" spans="1:11" x14ac:dyDescent="0.2">
      <c r="A50" s="155"/>
      <c r="B50" s="155"/>
      <c r="C50" s="155"/>
      <c r="D50" s="156">
        <v>20951</v>
      </c>
      <c r="E50" s="155" t="s">
        <v>180</v>
      </c>
      <c r="F50" s="157">
        <v>44454</v>
      </c>
      <c r="G50" s="155" t="s">
        <v>336</v>
      </c>
      <c r="H50" s="155" t="s">
        <v>801</v>
      </c>
      <c r="I50" s="158"/>
      <c r="J50" s="158">
        <v>1055.32</v>
      </c>
      <c r="K50" s="158">
        <v>184419.36</v>
      </c>
    </row>
    <row r="51" spans="1:11" x14ac:dyDescent="0.2">
      <c r="A51" s="155"/>
      <c r="B51" s="155"/>
      <c r="C51" s="155"/>
      <c r="D51" s="156">
        <v>20952</v>
      </c>
      <c r="E51" s="155" t="s">
        <v>180</v>
      </c>
      <c r="F51" s="157">
        <v>44454</v>
      </c>
      <c r="G51" s="155" t="s">
        <v>338</v>
      </c>
      <c r="H51" s="155" t="s">
        <v>802</v>
      </c>
      <c r="I51" s="158"/>
      <c r="J51" s="158">
        <v>115.93</v>
      </c>
      <c r="K51" s="158">
        <v>184303.43</v>
      </c>
    </row>
    <row r="52" spans="1:11" x14ac:dyDescent="0.2">
      <c r="A52" s="155"/>
      <c r="B52" s="155"/>
      <c r="C52" s="155"/>
      <c r="D52" s="156">
        <v>20953</v>
      </c>
      <c r="E52" s="155" t="s">
        <v>179</v>
      </c>
      <c r="F52" s="157">
        <v>44454</v>
      </c>
      <c r="G52" s="155" t="s">
        <v>452</v>
      </c>
      <c r="H52" s="155" t="s">
        <v>232</v>
      </c>
      <c r="I52" s="158">
        <v>0</v>
      </c>
      <c r="J52" s="158"/>
      <c r="K52" s="158">
        <v>184303.43</v>
      </c>
    </row>
    <row r="53" spans="1:11" x14ac:dyDescent="0.2">
      <c r="A53" s="155"/>
      <c r="B53" s="155"/>
      <c r="C53" s="155"/>
      <c r="D53" s="156">
        <v>20979</v>
      </c>
      <c r="E53" s="155" t="s">
        <v>178</v>
      </c>
      <c r="F53" s="157">
        <v>44454</v>
      </c>
      <c r="G53" s="155"/>
      <c r="H53" s="155" t="s">
        <v>178</v>
      </c>
      <c r="I53" s="158">
        <v>2500</v>
      </c>
      <c r="J53" s="158"/>
      <c r="K53" s="158">
        <v>186803.43</v>
      </c>
    </row>
    <row r="54" spans="1:11" x14ac:dyDescent="0.2">
      <c r="A54" s="155"/>
      <c r="B54" s="155"/>
      <c r="C54" s="155"/>
      <c r="D54" s="156">
        <v>20970</v>
      </c>
      <c r="E54" s="155" t="s">
        <v>180</v>
      </c>
      <c r="F54" s="157">
        <v>44455</v>
      </c>
      <c r="G54" s="155" t="s">
        <v>186</v>
      </c>
      <c r="H54" s="155" t="s">
        <v>803</v>
      </c>
      <c r="I54" s="158"/>
      <c r="J54" s="158">
        <v>1848.85</v>
      </c>
      <c r="K54" s="158">
        <v>184954.58</v>
      </c>
    </row>
    <row r="55" spans="1:11" x14ac:dyDescent="0.2">
      <c r="A55" s="155"/>
      <c r="B55" s="155"/>
      <c r="C55" s="155"/>
      <c r="D55" s="156">
        <v>20957</v>
      </c>
      <c r="E55" s="155" t="s">
        <v>179</v>
      </c>
      <c r="F55" s="157">
        <v>44456</v>
      </c>
      <c r="G55" s="155" t="s">
        <v>804</v>
      </c>
      <c r="H55" s="155" t="s">
        <v>232</v>
      </c>
      <c r="I55" s="158">
        <v>0</v>
      </c>
      <c r="J55" s="158"/>
      <c r="K55" s="158">
        <v>184954.58</v>
      </c>
    </row>
    <row r="56" spans="1:11" x14ac:dyDescent="0.2">
      <c r="A56" s="155"/>
      <c r="B56" s="155"/>
      <c r="C56" s="155"/>
      <c r="D56" s="156">
        <v>20958</v>
      </c>
      <c r="E56" s="155" t="s">
        <v>179</v>
      </c>
      <c r="F56" s="157">
        <v>44456</v>
      </c>
      <c r="G56" s="155" t="s">
        <v>183</v>
      </c>
      <c r="H56" s="155" t="s">
        <v>232</v>
      </c>
      <c r="I56" s="158">
        <v>0</v>
      </c>
      <c r="J56" s="158"/>
      <c r="K56" s="158">
        <v>184954.58</v>
      </c>
    </row>
    <row r="57" spans="1:11" x14ac:dyDescent="0.2">
      <c r="A57" s="155"/>
      <c r="B57" s="155"/>
      <c r="C57" s="155"/>
      <c r="D57" s="156">
        <v>20959</v>
      </c>
      <c r="E57" s="155" t="s">
        <v>179</v>
      </c>
      <c r="F57" s="157">
        <v>44456</v>
      </c>
      <c r="G57" s="155" t="s">
        <v>748</v>
      </c>
      <c r="H57" s="155" t="s">
        <v>232</v>
      </c>
      <c r="I57" s="158">
        <v>0</v>
      </c>
      <c r="J57" s="158"/>
      <c r="K57" s="158">
        <v>184954.58</v>
      </c>
    </row>
    <row r="58" spans="1:11" x14ac:dyDescent="0.2">
      <c r="A58" s="155"/>
      <c r="B58" s="155"/>
      <c r="C58" s="155"/>
      <c r="D58" s="156">
        <v>20960</v>
      </c>
      <c r="E58" s="155" t="s">
        <v>179</v>
      </c>
      <c r="F58" s="157">
        <v>44456</v>
      </c>
      <c r="G58" s="155" t="s">
        <v>805</v>
      </c>
      <c r="H58" s="155" t="s">
        <v>232</v>
      </c>
      <c r="I58" s="158">
        <v>0</v>
      </c>
      <c r="J58" s="158"/>
      <c r="K58" s="158">
        <v>184954.58</v>
      </c>
    </row>
    <row r="59" spans="1:11" x14ac:dyDescent="0.2">
      <c r="A59" s="155"/>
      <c r="B59" s="155"/>
      <c r="C59" s="155"/>
      <c r="D59" s="156">
        <v>20961</v>
      </c>
      <c r="E59" s="155" t="s">
        <v>179</v>
      </c>
      <c r="F59" s="157">
        <v>44456</v>
      </c>
      <c r="G59" s="155" t="s">
        <v>806</v>
      </c>
      <c r="H59" s="155" t="s">
        <v>232</v>
      </c>
      <c r="I59" s="158">
        <v>0</v>
      </c>
      <c r="J59" s="158"/>
      <c r="K59" s="158">
        <v>184954.58</v>
      </c>
    </row>
    <row r="60" spans="1:11" x14ac:dyDescent="0.2">
      <c r="A60" s="155"/>
      <c r="B60" s="155"/>
      <c r="C60" s="155"/>
      <c r="D60" s="156">
        <v>20962</v>
      </c>
      <c r="E60" s="155" t="s">
        <v>179</v>
      </c>
      <c r="F60" s="157">
        <v>44456</v>
      </c>
      <c r="G60" s="155" t="s">
        <v>807</v>
      </c>
      <c r="H60" s="155" t="s">
        <v>232</v>
      </c>
      <c r="I60" s="158">
        <v>0</v>
      </c>
      <c r="J60" s="158"/>
      <c r="K60" s="158">
        <v>184954.58</v>
      </c>
    </row>
    <row r="61" spans="1:11" x14ac:dyDescent="0.2">
      <c r="A61" s="155"/>
      <c r="B61" s="155"/>
      <c r="C61" s="155"/>
      <c r="D61" s="156">
        <v>20963</v>
      </c>
      <c r="E61" s="155" t="s">
        <v>179</v>
      </c>
      <c r="F61" s="157">
        <v>44456</v>
      </c>
      <c r="G61" s="155" t="s">
        <v>808</v>
      </c>
      <c r="H61" s="155" t="s">
        <v>232</v>
      </c>
      <c r="I61" s="158">
        <v>0</v>
      </c>
      <c r="J61" s="158"/>
      <c r="K61" s="158">
        <v>184954.58</v>
      </c>
    </row>
    <row r="62" spans="1:11" x14ac:dyDescent="0.2">
      <c r="A62" s="155"/>
      <c r="B62" s="155"/>
      <c r="C62" s="155"/>
      <c r="D62" s="156">
        <v>20964</v>
      </c>
      <c r="E62" s="155" t="s">
        <v>179</v>
      </c>
      <c r="F62" s="157">
        <v>44456</v>
      </c>
      <c r="G62" s="155" t="s">
        <v>809</v>
      </c>
      <c r="H62" s="155" t="s">
        <v>232</v>
      </c>
      <c r="I62" s="158">
        <v>0</v>
      </c>
      <c r="J62" s="158"/>
      <c r="K62" s="158">
        <v>184954.58</v>
      </c>
    </row>
    <row r="63" spans="1:11" x14ac:dyDescent="0.2">
      <c r="A63" s="155"/>
      <c r="B63" s="155"/>
      <c r="C63" s="155"/>
      <c r="D63" s="156">
        <v>20965</v>
      </c>
      <c r="E63" s="155" t="s">
        <v>179</v>
      </c>
      <c r="F63" s="157">
        <v>44456</v>
      </c>
      <c r="G63" s="155" t="s">
        <v>810</v>
      </c>
      <c r="H63" s="155" t="s">
        <v>232</v>
      </c>
      <c r="I63" s="158">
        <v>0</v>
      </c>
      <c r="J63" s="158"/>
      <c r="K63" s="158">
        <v>184954.58</v>
      </c>
    </row>
    <row r="64" spans="1:11" x14ac:dyDescent="0.2">
      <c r="A64" s="155"/>
      <c r="B64" s="155"/>
      <c r="C64" s="155"/>
      <c r="D64" s="156">
        <v>20966</v>
      </c>
      <c r="E64" s="155" t="s">
        <v>179</v>
      </c>
      <c r="F64" s="157">
        <v>44456</v>
      </c>
      <c r="G64" s="155" t="s">
        <v>811</v>
      </c>
      <c r="H64" s="155" t="s">
        <v>232</v>
      </c>
      <c r="I64" s="158">
        <v>0</v>
      </c>
      <c r="J64" s="158"/>
      <c r="K64" s="158">
        <v>184954.58</v>
      </c>
    </row>
    <row r="65" spans="1:11" x14ac:dyDescent="0.2">
      <c r="A65" s="155"/>
      <c r="B65" s="155"/>
      <c r="C65" s="155"/>
      <c r="D65" s="156">
        <v>20967</v>
      </c>
      <c r="E65" s="155" t="s">
        <v>179</v>
      </c>
      <c r="F65" s="157">
        <v>44456</v>
      </c>
      <c r="G65" s="155" t="s">
        <v>812</v>
      </c>
      <c r="H65" s="155" t="s">
        <v>232</v>
      </c>
      <c r="I65" s="158">
        <v>0</v>
      </c>
      <c r="J65" s="158"/>
      <c r="K65" s="158">
        <v>184954.58</v>
      </c>
    </row>
    <row r="66" spans="1:11" x14ac:dyDescent="0.2">
      <c r="A66" s="155"/>
      <c r="B66" s="155"/>
      <c r="C66" s="155"/>
      <c r="D66" s="156">
        <v>20968</v>
      </c>
      <c r="E66" s="155" t="s">
        <v>179</v>
      </c>
      <c r="F66" s="157">
        <v>44456</v>
      </c>
      <c r="G66" s="155" t="s">
        <v>813</v>
      </c>
      <c r="H66" s="155" t="s">
        <v>232</v>
      </c>
      <c r="I66" s="158">
        <v>0</v>
      </c>
      <c r="J66" s="158"/>
      <c r="K66" s="158">
        <v>184954.58</v>
      </c>
    </row>
    <row r="67" spans="1:11" x14ac:dyDescent="0.2">
      <c r="A67" s="155"/>
      <c r="B67" s="155"/>
      <c r="C67" s="155"/>
      <c r="D67" s="156">
        <v>20969</v>
      </c>
      <c r="E67" s="155" t="s">
        <v>179</v>
      </c>
      <c r="F67" s="157">
        <v>44456</v>
      </c>
      <c r="G67" s="155" t="s">
        <v>814</v>
      </c>
      <c r="H67" s="155" t="s">
        <v>232</v>
      </c>
      <c r="I67" s="158">
        <v>0</v>
      </c>
      <c r="J67" s="158"/>
      <c r="K67" s="158">
        <v>184954.58</v>
      </c>
    </row>
    <row r="68" spans="1:11" x14ac:dyDescent="0.2">
      <c r="A68" s="155"/>
      <c r="B68" s="155"/>
      <c r="C68" s="155"/>
      <c r="D68" s="156">
        <v>20971</v>
      </c>
      <c r="E68" s="155" t="s">
        <v>180</v>
      </c>
      <c r="F68" s="157">
        <v>44456</v>
      </c>
      <c r="G68" s="155" t="s">
        <v>336</v>
      </c>
      <c r="H68" s="155" t="s">
        <v>815</v>
      </c>
      <c r="I68" s="158"/>
      <c r="J68" s="158">
        <v>406.66</v>
      </c>
      <c r="K68" s="158">
        <v>184547.92</v>
      </c>
    </row>
    <row r="69" spans="1:11" x14ac:dyDescent="0.2">
      <c r="A69" s="155"/>
      <c r="B69" s="155"/>
      <c r="C69" s="155"/>
      <c r="D69" s="156">
        <v>20972</v>
      </c>
      <c r="E69" s="155" t="s">
        <v>180</v>
      </c>
      <c r="F69" s="157">
        <v>44456</v>
      </c>
      <c r="G69" s="155" t="s">
        <v>338</v>
      </c>
      <c r="H69" s="155" t="s">
        <v>816</v>
      </c>
      <c r="I69" s="158"/>
      <c r="J69" s="158">
        <v>23.24</v>
      </c>
      <c r="K69" s="158">
        <v>184524.68</v>
      </c>
    </row>
    <row r="70" spans="1:11" x14ac:dyDescent="0.2">
      <c r="A70" s="155"/>
      <c r="B70" s="155"/>
      <c r="C70" s="155"/>
      <c r="D70" s="156">
        <v>21018</v>
      </c>
      <c r="E70" s="155" t="s">
        <v>178</v>
      </c>
      <c r="F70" s="157">
        <v>44458</v>
      </c>
      <c r="G70" s="155"/>
      <c r="H70" s="155" t="s">
        <v>280</v>
      </c>
      <c r="I70" s="158">
        <v>764.55</v>
      </c>
      <c r="J70" s="158"/>
      <c r="K70" s="158">
        <v>185289.23</v>
      </c>
    </row>
    <row r="71" spans="1:11" x14ac:dyDescent="0.2">
      <c r="A71" s="155"/>
      <c r="B71" s="155"/>
      <c r="C71" s="155"/>
      <c r="D71" s="156">
        <v>20990</v>
      </c>
      <c r="E71" s="155" t="s">
        <v>177</v>
      </c>
      <c r="F71" s="157">
        <v>44459</v>
      </c>
      <c r="G71" s="155" t="s">
        <v>185</v>
      </c>
      <c r="H71" s="155" t="s">
        <v>461</v>
      </c>
      <c r="I71" s="158"/>
      <c r="J71" s="158">
        <v>5206.54</v>
      </c>
      <c r="K71" s="158">
        <v>180082.69</v>
      </c>
    </row>
    <row r="72" spans="1:11" x14ac:dyDescent="0.2">
      <c r="A72" s="155"/>
      <c r="B72" s="155"/>
      <c r="C72" s="155"/>
      <c r="D72" s="156">
        <v>21001</v>
      </c>
      <c r="E72" s="155" t="s">
        <v>177</v>
      </c>
      <c r="F72" s="157">
        <v>44459</v>
      </c>
      <c r="G72" s="155" t="s">
        <v>747</v>
      </c>
      <c r="H72" s="155"/>
      <c r="I72" s="158"/>
      <c r="J72" s="158">
        <v>246.82</v>
      </c>
      <c r="K72" s="158">
        <v>179835.87</v>
      </c>
    </row>
    <row r="73" spans="1:11" x14ac:dyDescent="0.2">
      <c r="A73" s="155"/>
      <c r="B73" s="155"/>
      <c r="C73" s="155"/>
      <c r="D73" s="156">
        <v>21039</v>
      </c>
      <c r="E73" s="155" t="s">
        <v>178</v>
      </c>
      <c r="F73" s="157">
        <v>44459</v>
      </c>
      <c r="G73" s="155"/>
      <c r="H73" s="155" t="s">
        <v>178</v>
      </c>
      <c r="I73" s="158">
        <v>4737</v>
      </c>
      <c r="J73" s="158"/>
      <c r="K73" s="158">
        <v>184572.87</v>
      </c>
    </row>
    <row r="74" spans="1:11" x14ac:dyDescent="0.2">
      <c r="A74" s="155"/>
      <c r="B74" s="155"/>
      <c r="C74" s="155"/>
      <c r="D74" s="156">
        <v>21076</v>
      </c>
      <c r="E74" s="155" t="s">
        <v>177</v>
      </c>
      <c r="F74" s="157">
        <v>44459</v>
      </c>
      <c r="G74" s="155" t="s">
        <v>290</v>
      </c>
      <c r="H74" s="155" t="s">
        <v>589</v>
      </c>
      <c r="I74" s="158"/>
      <c r="J74" s="158">
        <v>60</v>
      </c>
      <c r="K74" s="158">
        <v>184512.87</v>
      </c>
    </row>
    <row r="75" spans="1:11" x14ac:dyDescent="0.2">
      <c r="A75" s="155"/>
      <c r="B75" s="155"/>
      <c r="C75" s="155"/>
      <c r="D75" s="156">
        <v>20974</v>
      </c>
      <c r="E75" s="155" t="s">
        <v>177</v>
      </c>
      <c r="F75" s="157">
        <v>44460</v>
      </c>
      <c r="G75" s="155" t="s">
        <v>290</v>
      </c>
      <c r="H75" s="155" t="s">
        <v>817</v>
      </c>
      <c r="I75" s="158"/>
      <c r="J75" s="158">
        <v>534</v>
      </c>
      <c r="K75" s="158">
        <v>183978.87</v>
      </c>
    </row>
    <row r="76" spans="1:11" x14ac:dyDescent="0.2">
      <c r="A76" s="155"/>
      <c r="B76" s="155"/>
      <c r="C76" s="155"/>
      <c r="D76" s="156">
        <v>20975</v>
      </c>
      <c r="E76" s="155" t="s">
        <v>177</v>
      </c>
      <c r="F76" s="157">
        <v>44460</v>
      </c>
      <c r="G76" s="155" t="s">
        <v>818</v>
      </c>
      <c r="H76" s="155"/>
      <c r="I76" s="158"/>
      <c r="J76" s="158">
        <v>1514.19</v>
      </c>
      <c r="K76" s="158">
        <v>182464.68</v>
      </c>
    </row>
    <row r="77" spans="1:11" x14ac:dyDescent="0.2">
      <c r="A77" s="155"/>
      <c r="B77" s="155"/>
      <c r="C77" s="155"/>
      <c r="D77" s="156">
        <v>20976</v>
      </c>
      <c r="E77" s="155" t="s">
        <v>177</v>
      </c>
      <c r="F77" s="157">
        <v>44460</v>
      </c>
      <c r="G77" s="155" t="s">
        <v>819</v>
      </c>
      <c r="H77" s="155"/>
      <c r="I77" s="158"/>
      <c r="J77" s="158">
        <v>57.87</v>
      </c>
      <c r="K77" s="158">
        <v>182406.81</v>
      </c>
    </row>
    <row r="78" spans="1:11" x14ac:dyDescent="0.2">
      <c r="A78" s="155"/>
      <c r="B78" s="155"/>
      <c r="C78" s="155"/>
      <c r="D78" s="156">
        <v>20977</v>
      </c>
      <c r="E78" s="155" t="s">
        <v>177</v>
      </c>
      <c r="F78" s="157">
        <v>44460</v>
      </c>
      <c r="G78" s="155" t="s">
        <v>820</v>
      </c>
      <c r="H78" s="155"/>
      <c r="I78" s="158"/>
      <c r="J78" s="158">
        <v>90.55</v>
      </c>
      <c r="K78" s="158">
        <v>182316.26</v>
      </c>
    </row>
    <row r="79" spans="1:11" x14ac:dyDescent="0.2">
      <c r="A79" s="155"/>
      <c r="B79" s="155"/>
      <c r="C79" s="155"/>
      <c r="D79" s="156">
        <v>20978</v>
      </c>
      <c r="E79" s="155" t="s">
        <v>177</v>
      </c>
      <c r="F79" s="157">
        <v>44460</v>
      </c>
      <c r="G79" s="155" t="s">
        <v>183</v>
      </c>
      <c r="H79" s="155"/>
      <c r="I79" s="158"/>
      <c r="J79" s="158">
        <v>124.73</v>
      </c>
      <c r="K79" s="158">
        <v>182191.53</v>
      </c>
    </row>
    <row r="80" spans="1:11" x14ac:dyDescent="0.2">
      <c r="A80" s="155"/>
      <c r="B80" s="155"/>
      <c r="C80" s="155"/>
      <c r="D80" s="156">
        <v>20981</v>
      </c>
      <c r="E80" s="155" t="s">
        <v>177</v>
      </c>
      <c r="F80" s="157">
        <v>44460</v>
      </c>
      <c r="G80" s="155" t="s">
        <v>751</v>
      </c>
      <c r="H80" s="155"/>
      <c r="I80" s="158"/>
      <c r="J80" s="158">
        <v>1085.95</v>
      </c>
      <c r="K80" s="158">
        <v>181105.58</v>
      </c>
    </row>
    <row r="81" spans="1:11" x14ac:dyDescent="0.2">
      <c r="A81" s="155"/>
      <c r="B81" s="155"/>
      <c r="C81" s="155"/>
      <c r="D81" s="156">
        <v>20982</v>
      </c>
      <c r="E81" s="155" t="s">
        <v>177</v>
      </c>
      <c r="F81" s="157">
        <v>44460</v>
      </c>
      <c r="G81" s="155" t="s">
        <v>135</v>
      </c>
      <c r="H81" s="155"/>
      <c r="I81" s="158"/>
      <c r="J81" s="158">
        <v>7000</v>
      </c>
      <c r="K81" s="158">
        <v>174105.58</v>
      </c>
    </row>
    <row r="82" spans="1:11" x14ac:dyDescent="0.2">
      <c r="A82" s="155"/>
      <c r="B82" s="155"/>
      <c r="C82" s="155"/>
      <c r="D82" s="156">
        <v>20991</v>
      </c>
      <c r="E82" s="155" t="s">
        <v>177</v>
      </c>
      <c r="F82" s="157">
        <v>44460</v>
      </c>
      <c r="G82" s="155" t="s">
        <v>371</v>
      </c>
      <c r="H82" s="155"/>
      <c r="I82" s="158"/>
      <c r="J82" s="158">
        <v>374.89</v>
      </c>
      <c r="K82" s="158">
        <v>173730.69</v>
      </c>
    </row>
    <row r="83" spans="1:11" x14ac:dyDescent="0.2">
      <c r="A83" s="155"/>
      <c r="B83" s="155"/>
      <c r="C83" s="155"/>
      <c r="D83" s="156">
        <v>21035</v>
      </c>
      <c r="E83" s="155" t="s">
        <v>177</v>
      </c>
      <c r="F83" s="157">
        <v>44460</v>
      </c>
      <c r="G83" s="155" t="s">
        <v>747</v>
      </c>
      <c r="H83" s="155"/>
      <c r="I83" s="158"/>
      <c r="J83" s="158">
        <v>1660.13</v>
      </c>
      <c r="K83" s="158">
        <v>172070.56</v>
      </c>
    </row>
    <row r="84" spans="1:11" x14ac:dyDescent="0.2">
      <c r="A84" s="155"/>
      <c r="B84" s="155"/>
      <c r="C84" s="155"/>
      <c r="D84" s="156">
        <v>20992</v>
      </c>
      <c r="E84" s="155" t="s">
        <v>177</v>
      </c>
      <c r="F84" s="157">
        <v>44462</v>
      </c>
      <c r="G84" s="155" t="s">
        <v>280</v>
      </c>
      <c r="H84" s="155"/>
      <c r="I84" s="158"/>
      <c r="J84" s="158">
        <v>50</v>
      </c>
      <c r="K84" s="158">
        <v>172020.56</v>
      </c>
    </row>
    <row r="85" spans="1:11" x14ac:dyDescent="0.2">
      <c r="A85" s="155"/>
      <c r="B85" s="155"/>
      <c r="C85" s="155"/>
      <c r="D85" s="156">
        <v>20993</v>
      </c>
      <c r="E85" s="155" t="s">
        <v>177</v>
      </c>
      <c r="F85" s="157">
        <v>44462</v>
      </c>
      <c r="G85" s="155" t="s">
        <v>286</v>
      </c>
      <c r="H85" s="155"/>
      <c r="I85" s="158"/>
      <c r="J85" s="158">
        <v>760.59</v>
      </c>
      <c r="K85" s="158">
        <v>171259.97</v>
      </c>
    </row>
    <row r="86" spans="1:11" x14ac:dyDescent="0.2">
      <c r="A86" s="155"/>
      <c r="B86" s="155"/>
      <c r="C86" s="155"/>
      <c r="D86" s="156">
        <v>21036</v>
      </c>
      <c r="E86" s="155" t="s">
        <v>177</v>
      </c>
      <c r="F86" s="157">
        <v>44462</v>
      </c>
      <c r="G86" s="155" t="s">
        <v>749</v>
      </c>
      <c r="H86" s="155"/>
      <c r="I86" s="158"/>
      <c r="J86" s="158">
        <v>179.26</v>
      </c>
      <c r="K86" s="158">
        <v>171080.71</v>
      </c>
    </row>
    <row r="87" spans="1:11" x14ac:dyDescent="0.2">
      <c r="A87" s="155"/>
      <c r="B87" s="155"/>
      <c r="C87" s="155"/>
      <c r="D87" s="156">
        <v>20995</v>
      </c>
      <c r="E87" s="155" t="s">
        <v>177</v>
      </c>
      <c r="F87" s="157">
        <v>44463</v>
      </c>
      <c r="G87" s="155" t="s">
        <v>468</v>
      </c>
      <c r="H87" s="155"/>
      <c r="I87" s="158"/>
      <c r="J87" s="158">
        <v>2.14</v>
      </c>
      <c r="K87" s="158">
        <v>171078.57</v>
      </c>
    </row>
    <row r="88" spans="1:11" x14ac:dyDescent="0.2">
      <c r="A88" s="155"/>
      <c r="B88" s="155"/>
      <c r="C88" s="155"/>
      <c r="D88" s="156">
        <v>21077</v>
      </c>
      <c r="E88" s="155" t="s">
        <v>177</v>
      </c>
      <c r="F88" s="157">
        <v>44463</v>
      </c>
      <c r="G88" s="155"/>
      <c r="H88" s="155"/>
      <c r="I88" s="158"/>
      <c r="J88" s="158">
        <v>325</v>
      </c>
      <c r="K88" s="158">
        <v>170753.57</v>
      </c>
    </row>
    <row r="89" spans="1:11" x14ac:dyDescent="0.2">
      <c r="A89" s="155"/>
      <c r="B89" s="155"/>
      <c r="C89" s="155"/>
      <c r="D89" s="156">
        <v>21019</v>
      </c>
      <c r="E89" s="155" t="s">
        <v>178</v>
      </c>
      <c r="F89" s="157">
        <v>44465</v>
      </c>
      <c r="G89" s="155"/>
      <c r="H89" s="155" t="s">
        <v>280</v>
      </c>
      <c r="I89" s="158">
        <v>2202.2199999999998</v>
      </c>
      <c r="J89" s="158"/>
      <c r="K89" s="158">
        <v>172955.79</v>
      </c>
    </row>
    <row r="90" spans="1:11" x14ac:dyDescent="0.2">
      <c r="A90" s="155"/>
      <c r="B90" s="155"/>
      <c r="C90" s="155"/>
      <c r="D90" s="156">
        <v>21021</v>
      </c>
      <c r="E90" s="155" t="s">
        <v>178</v>
      </c>
      <c r="F90" s="157">
        <v>44465</v>
      </c>
      <c r="G90" s="155"/>
      <c r="H90" s="155" t="s">
        <v>798</v>
      </c>
      <c r="I90" s="158">
        <v>154.25</v>
      </c>
      <c r="J90" s="158"/>
      <c r="K90" s="158">
        <v>173110.04</v>
      </c>
    </row>
    <row r="91" spans="1:11" x14ac:dyDescent="0.2">
      <c r="A91" s="155"/>
      <c r="B91" s="155"/>
      <c r="C91" s="155"/>
      <c r="D91" s="156">
        <v>20987</v>
      </c>
      <c r="E91" s="155" t="s">
        <v>177</v>
      </c>
      <c r="F91" s="157">
        <v>44466</v>
      </c>
      <c r="G91" s="155" t="s">
        <v>821</v>
      </c>
      <c r="H91" s="155" t="s">
        <v>822</v>
      </c>
      <c r="I91" s="158"/>
      <c r="J91" s="158">
        <v>1408.69</v>
      </c>
      <c r="K91" s="158">
        <v>171701.35</v>
      </c>
    </row>
    <row r="92" spans="1:11" x14ac:dyDescent="0.2">
      <c r="A92" s="155"/>
      <c r="B92" s="155"/>
      <c r="C92" s="155"/>
      <c r="D92" s="156">
        <v>20996</v>
      </c>
      <c r="E92" s="155" t="s">
        <v>177</v>
      </c>
      <c r="F92" s="157">
        <v>44466</v>
      </c>
      <c r="G92" s="155" t="s">
        <v>290</v>
      </c>
      <c r="H92" s="155" t="s">
        <v>823</v>
      </c>
      <c r="I92" s="158"/>
      <c r="J92" s="158">
        <v>60</v>
      </c>
      <c r="K92" s="158">
        <v>171641.35</v>
      </c>
    </row>
    <row r="93" spans="1:11" x14ac:dyDescent="0.2">
      <c r="A93" s="155"/>
      <c r="B93" s="155"/>
      <c r="C93" s="155"/>
      <c r="D93" s="156">
        <v>20997</v>
      </c>
      <c r="E93" s="155" t="s">
        <v>177</v>
      </c>
      <c r="F93" s="157">
        <v>44466</v>
      </c>
      <c r="G93" s="155" t="s">
        <v>820</v>
      </c>
      <c r="H93" s="155"/>
      <c r="I93" s="158"/>
      <c r="J93" s="158">
        <v>50</v>
      </c>
      <c r="K93" s="158">
        <v>171591.35</v>
      </c>
    </row>
    <row r="94" spans="1:11" x14ac:dyDescent="0.2">
      <c r="A94" s="155"/>
      <c r="B94" s="155"/>
      <c r="C94" s="155"/>
      <c r="D94" s="156">
        <v>21017</v>
      </c>
      <c r="E94" s="155" t="s">
        <v>177</v>
      </c>
      <c r="F94" s="157">
        <v>44466</v>
      </c>
      <c r="G94" s="155" t="s">
        <v>787</v>
      </c>
      <c r="H94" s="155" t="s">
        <v>824</v>
      </c>
      <c r="I94" s="158"/>
      <c r="J94" s="158">
        <v>897.61</v>
      </c>
      <c r="K94" s="158">
        <v>170693.74</v>
      </c>
    </row>
    <row r="95" spans="1:11" x14ac:dyDescent="0.2">
      <c r="A95" s="155"/>
      <c r="B95" s="155"/>
      <c r="C95" s="155"/>
      <c r="D95" s="156">
        <v>21037</v>
      </c>
      <c r="E95" s="155" t="s">
        <v>178</v>
      </c>
      <c r="F95" s="157">
        <v>44466</v>
      </c>
      <c r="G95" s="155"/>
      <c r="H95" s="155" t="s">
        <v>178</v>
      </c>
      <c r="I95" s="158">
        <v>11276</v>
      </c>
      <c r="J95" s="158"/>
      <c r="K95" s="158">
        <v>181969.74</v>
      </c>
    </row>
    <row r="96" spans="1:11" x14ac:dyDescent="0.2">
      <c r="A96" s="155"/>
      <c r="B96" s="155"/>
      <c r="C96" s="155"/>
      <c r="D96" s="156">
        <v>21074</v>
      </c>
      <c r="E96" s="155" t="s">
        <v>177</v>
      </c>
      <c r="F96" s="157">
        <v>44466</v>
      </c>
      <c r="G96" s="155" t="s">
        <v>184</v>
      </c>
      <c r="H96" s="155" t="s">
        <v>472</v>
      </c>
      <c r="I96" s="158"/>
      <c r="J96" s="158">
        <v>145.37</v>
      </c>
      <c r="K96" s="158">
        <v>181824.37</v>
      </c>
    </row>
    <row r="97" spans="1:11" x14ac:dyDescent="0.2">
      <c r="A97" s="155"/>
      <c r="B97" s="155"/>
      <c r="C97" s="155"/>
      <c r="D97" s="156">
        <v>21006</v>
      </c>
      <c r="E97" s="155" t="s">
        <v>180</v>
      </c>
      <c r="F97" s="157">
        <v>44468</v>
      </c>
      <c r="G97" s="155" t="s">
        <v>186</v>
      </c>
      <c r="H97" s="155" t="s">
        <v>825</v>
      </c>
      <c r="I97" s="158"/>
      <c r="J97" s="158">
        <v>8234.94</v>
      </c>
      <c r="K97" s="158">
        <v>173589.43</v>
      </c>
    </row>
    <row r="98" spans="1:11" x14ac:dyDescent="0.2">
      <c r="A98" s="155"/>
      <c r="B98" s="155"/>
      <c r="C98" s="155"/>
      <c r="D98" s="156">
        <v>21002</v>
      </c>
      <c r="E98" s="155" t="s">
        <v>179</v>
      </c>
      <c r="F98" s="157">
        <v>44469</v>
      </c>
      <c r="G98" s="155" t="s">
        <v>451</v>
      </c>
      <c r="H98" s="155" t="s">
        <v>232</v>
      </c>
      <c r="I98" s="158">
        <v>0</v>
      </c>
      <c r="J98" s="158"/>
      <c r="K98" s="158">
        <v>173589.43</v>
      </c>
    </row>
    <row r="99" spans="1:11" x14ac:dyDescent="0.2">
      <c r="A99" s="155"/>
      <c r="B99" s="155"/>
      <c r="C99" s="155"/>
      <c r="D99" s="156">
        <v>21003</v>
      </c>
      <c r="E99" s="155" t="s">
        <v>179</v>
      </c>
      <c r="F99" s="157">
        <v>44469</v>
      </c>
      <c r="G99" s="155" t="s">
        <v>418</v>
      </c>
      <c r="H99" s="155" t="s">
        <v>232</v>
      </c>
      <c r="I99" s="158">
        <v>0</v>
      </c>
      <c r="J99" s="158"/>
      <c r="K99" s="158">
        <v>173589.43</v>
      </c>
    </row>
    <row r="100" spans="1:11" x14ac:dyDescent="0.2">
      <c r="A100" s="155"/>
      <c r="B100" s="155"/>
      <c r="C100" s="155"/>
      <c r="D100" s="156">
        <v>21004</v>
      </c>
      <c r="E100" s="155" t="s">
        <v>179</v>
      </c>
      <c r="F100" s="157">
        <v>44469</v>
      </c>
      <c r="G100" s="155" t="s">
        <v>182</v>
      </c>
      <c r="H100" s="155" t="s">
        <v>232</v>
      </c>
      <c r="I100" s="158">
        <v>0</v>
      </c>
      <c r="J100" s="158"/>
      <c r="K100" s="158">
        <v>173589.43</v>
      </c>
    </row>
    <row r="101" spans="1:11" x14ac:dyDescent="0.2">
      <c r="A101" s="155"/>
      <c r="B101" s="155"/>
      <c r="C101" s="155"/>
      <c r="D101" s="156">
        <v>21005</v>
      </c>
      <c r="E101" s="155" t="s">
        <v>179</v>
      </c>
      <c r="F101" s="157">
        <v>44469</v>
      </c>
      <c r="G101" s="155" t="s">
        <v>452</v>
      </c>
      <c r="H101" s="155" t="s">
        <v>232</v>
      </c>
      <c r="I101" s="158">
        <v>0</v>
      </c>
      <c r="J101" s="158"/>
      <c r="K101" s="158">
        <v>173589.43</v>
      </c>
    </row>
    <row r="102" spans="1:11" x14ac:dyDescent="0.2">
      <c r="A102" s="155"/>
      <c r="B102" s="155"/>
      <c r="C102" s="155"/>
      <c r="D102" s="156">
        <v>21007</v>
      </c>
      <c r="E102" s="155" t="s">
        <v>180</v>
      </c>
      <c r="F102" s="157">
        <v>44469</v>
      </c>
      <c r="G102" s="155" t="s">
        <v>336</v>
      </c>
      <c r="H102" s="155" t="s">
        <v>826</v>
      </c>
      <c r="I102" s="158"/>
      <c r="J102" s="158">
        <v>1284.6400000000001</v>
      </c>
      <c r="K102" s="158">
        <v>172304.79</v>
      </c>
    </row>
    <row r="103" spans="1:11" x14ac:dyDescent="0.2">
      <c r="A103" s="155"/>
      <c r="B103" s="155"/>
      <c r="C103" s="155"/>
      <c r="D103" s="156">
        <v>21008</v>
      </c>
      <c r="E103" s="155" t="s">
        <v>180</v>
      </c>
      <c r="F103" s="157">
        <v>44469</v>
      </c>
      <c r="G103" s="155" t="s">
        <v>338</v>
      </c>
      <c r="H103" s="155" t="s">
        <v>827</v>
      </c>
      <c r="I103" s="158"/>
      <c r="J103" s="158">
        <v>131.62</v>
      </c>
      <c r="K103" s="158">
        <v>172173.17</v>
      </c>
    </row>
    <row r="104" spans="1:11" x14ac:dyDescent="0.2">
      <c r="A104" s="155"/>
      <c r="B104" s="155"/>
      <c r="C104" s="155"/>
      <c r="D104" s="156">
        <v>21013</v>
      </c>
      <c r="E104" s="155" t="s">
        <v>180</v>
      </c>
      <c r="F104" s="157">
        <v>44469</v>
      </c>
      <c r="G104" s="155" t="s">
        <v>186</v>
      </c>
      <c r="H104" s="155" t="s">
        <v>828</v>
      </c>
      <c r="I104" s="158"/>
      <c r="J104" s="158">
        <v>1660.85</v>
      </c>
      <c r="K104" s="158">
        <v>170512.32</v>
      </c>
    </row>
    <row r="105" spans="1:11" x14ac:dyDescent="0.2">
      <c r="A105" s="155"/>
      <c r="B105" s="155"/>
      <c r="C105" s="155"/>
      <c r="D105" s="156">
        <v>21022</v>
      </c>
      <c r="E105" s="155" t="s">
        <v>177</v>
      </c>
      <c r="F105" s="157">
        <v>44469</v>
      </c>
      <c r="G105" s="155" t="s">
        <v>792</v>
      </c>
      <c r="H105" s="155" t="s">
        <v>829</v>
      </c>
      <c r="I105" s="158"/>
      <c r="J105" s="158">
        <v>1599.74</v>
      </c>
      <c r="K105" s="158">
        <v>168912.58</v>
      </c>
    </row>
    <row r="106" spans="1:11" x14ac:dyDescent="0.2">
      <c r="A106" s="155"/>
      <c r="B106" s="155"/>
      <c r="C106" s="155"/>
      <c r="D106" s="156">
        <v>21023</v>
      </c>
      <c r="E106" s="155" t="s">
        <v>177</v>
      </c>
      <c r="F106" s="157">
        <v>44469</v>
      </c>
      <c r="G106" s="155" t="s">
        <v>290</v>
      </c>
      <c r="H106" s="155" t="s">
        <v>830</v>
      </c>
      <c r="I106" s="158"/>
      <c r="J106" s="158">
        <v>220</v>
      </c>
      <c r="K106" s="158">
        <v>168692.58</v>
      </c>
    </row>
    <row r="107" spans="1:11" x14ac:dyDescent="0.2">
      <c r="A107" s="155"/>
      <c r="B107" s="155"/>
      <c r="C107" s="155"/>
      <c r="D107" s="156">
        <v>21024</v>
      </c>
      <c r="E107" s="155" t="s">
        <v>177</v>
      </c>
      <c r="F107" s="157">
        <v>44469</v>
      </c>
      <c r="G107" s="155" t="s">
        <v>831</v>
      </c>
      <c r="H107" s="155" t="s">
        <v>832</v>
      </c>
      <c r="I107" s="158"/>
      <c r="J107" s="158">
        <v>300</v>
      </c>
      <c r="K107" s="158">
        <v>168392.58</v>
      </c>
    </row>
    <row r="108" spans="1:11" x14ac:dyDescent="0.2">
      <c r="A108" s="155"/>
      <c r="B108" s="155"/>
      <c r="C108" s="155"/>
      <c r="D108" s="156">
        <v>21025</v>
      </c>
      <c r="E108" s="155" t="s">
        <v>177</v>
      </c>
      <c r="F108" s="157">
        <v>44469</v>
      </c>
      <c r="G108" s="155" t="s">
        <v>818</v>
      </c>
      <c r="H108" s="155"/>
      <c r="I108" s="158"/>
      <c r="J108" s="158">
        <v>567.48</v>
      </c>
      <c r="K108" s="158">
        <v>167825.1</v>
      </c>
    </row>
    <row r="109" spans="1:11" x14ac:dyDescent="0.2">
      <c r="A109" s="155"/>
      <c r="B109" s="155"/>
      <c r="C109" s="155"/>
      <c r="D109" s="156">
        <v>21026</v>
      </c>
      <c r="E109" s="155" t="s">
        <v>177</v>
      </c>
      <c r="F109" s="157">
        <v>44469</v>
      </c>
      <c r="G109" s="155" t="s">
        <v>833</v>
      </c>
      <c r="H109" s="155"/>
      <c r="I109" s="158"/>
      <c r="J109" s="158">
        <v>26.95</v>
      </c>
      <c r="K109" s="158">
        <v>167798.15</v>
      </c>
    </row>
    <row r="110" spans="1:11" x14ac:dyDescent="0.2">
      <c r="A110" s="155"/>
      <c r="B110" s="155"/>
      <c r="C110" s="155"/>
      <c r="D110" s="156">
        <v>21027</v>
      </c>
      <c r="E110" s="155" t="s">
        <v>177</v>
      </c>
      <c r="F110" s="157">
        <v>44469</v>
      </c>
      <c r="G110" s="155" t="s">
        <v>834</v>
      </c>
      <c r="H110" s="155"/>
      <c r="I110" s="158"/>
      <c r="J110" s="158">
        <v>487.28</v>
      </c>
      <c r="K110" s="158">
        <v>167310.87</v>
      </c>
    </row>
    <row r="111" spans="1:11" x14ac:dyDescent="0.2">
      <c r="A111" s="155"/>
      <c r="B111" s="155"/>
      <c r="C111" s="155"/>
      <c r="D111" s="156">
        <v>21028</v>
      </c>
      <c r="E111" s="155" t="s">
        <v>177</v>
      </c>
      <c r="F111" s="157">
        <v>44469</v>
      </c>
      <c r="G111" s="155" t="s">
        <v>751</v>
      </c>
      <c r="H111" s="155"/>
      <c r="I111" s="158"/>
      <c r="J111" s="158">
        <v>423.8</v>
      </c>
      <c r="K111" s="158">
        <v>166887.07</v>
      </c>
    </row>
    <row r="112" spans="1:11" x14ac:dyDescent="0.2">
      <c r="A112" s="155"/>
      <c r="B112" s="155"/>
      <c r="C112" s="155"/>
      <c r="D112" s="156">
        <v>21029</v>
      </c>
      <c r="E112" s="155" t="s">
        <v>835</v>
      </c>
      <c r="F112" s="157">
        <v>44469</v>
      </c>
      <c r="G112" s="155"/>
      <c r="H112" s="155" t="s">
        <v>836</v>
      </c>
      <c r="I112" s="158">
        <v>20000</v>
      </c>
      <c r="J112" s="158"/>
      <c r="K112" s="158">
        <v>186887.07</v>
      </c>
    </row>
    <row r="113" spans="1:11" x14ac:dyDescent="0.2">
      <c r="A113" s="155"/>
      <c r="B113" s="155"/>
      <c r="C113" s="155"/>
      <c r="D113" s="156">
        <v>21030</v>
      </c>
      <c r="E113" s="155" t="s">
        <v>177</v>
      </c>
      <c r="F113" s="157">
        <v>44469</v>
      </c>
      <c r="G113" s="155" t="s">
        <v>837</v>
      </c>
      <c r="H113" s="155"/>
      <c r="I113" s="158"/>
      <c r="J113" s="158">
        <v>20000</v>
      </c>
      <c r="K113" s="158">
        <v>166887.07</v>
      </c>
    </row>
    <row r="114" spans="1:11" x14ac:dyDescent="0.2">
      <c r="A114" s="155"/>
      <c r="B114" s="155"/>
      <c r="C114" s="155"/>
      <c r="D114" s="156">
        <v>21040</v>
      </c>
      <c r="E114" s="155" t="s">
        <v>177</v>
      </c>
      <c r="F114" s="157">
        <v>44469</v>
      </c>
      <c r="G114" s="155" t="s">
        <v>747</v>
      </c>
      <c r="H114" s="155"/>
      <c r="I114" s="158"/>
      <c r="J114" s="158">
        <v>879.8</v>
      </c>
      <c r="K114" s="158">
        <v>166007.26999999999</v>
      </c>
    </row>
    <row r="115" spans="1:11" x14ac:dyDescent="0.2">
      <c r="A115" s="155"/>
      <c r="B115" s="155"/>
      <c r="C115" s="155"/>
      <c r="D115" s="156">
        <v>21075</v>
      </c>
      <c r="E115" s="155" t="s">
        <v>177</v>
      </c>
      <c r="F115" s="157">
        <v>44469</v>
      </c>
      <c r="G115" s="155" t="s">
        <v>286</v>
      </c>
      <c r="H115" s="155"/>
      <c r="I115" s="158"/>
      <c r="J115" s="158">
        <v>16.329999999999998</v>
      </c>
      <c r="K115" s="158">
        <v>165990.94</v>
      </c>
    </row>
    <row r="116" spans="1:11" x14ac:dyDescent="0.2">
      <c r="A116" s="155"/>
      <c r="B116" s="155"/>
      <c r="C116" s="155"/>
      <c r="D116" s="156">
        <v>21080</v>
      </c>
      <c r="E116" s="155" t="s">
        <v>835</v>
      </c>
      <c r="F116" s="157">
        <v>44469</v>
      </c>
      <c r="G116" s="155"/>
      <c r="H116" s="155" t="s">
        <v>836</v>
      </c>
      <c r="I116" s="158"/>
      <c r="J116" s="158">
        <v>11416.58</v>
      </c>
      <c r="K116" s="158">
        <v>154574.35999999999</v>
      </c>
    </row>
    <row r="117" spans="1:11" x14ac:dyDescent="0.2">
      <c r="A117" s="155"/>
      <c r="B117" s="155"/>
      <c r="C117" s="155"/>
      <c r="D117" s="156">
        <v>21081</v>
      </c>
      <c r="E117" s="155" t="s">
        <v>835</v>
      </c>
      <c r="F117" s="157">
        <v>44469</v>
      </c>
      <c r="G117" s="155"/>
      <c r="H117" s="155" t="s">
        <v>836</v>
      </c>
      <c r="I117" s="158"/>
      <c r="J117" s="158">
        <v>33556.86</v>
      </c>
      <c r="K117" s="158">
        <v>121017.5</v>
      </c>
    </row>
    <row r="118" spans="1:11" ht="12.75" thickBot="1" x14ac:dyDescent="0.25">
      <c r="A118" s="155"/>
      <c r="B118" s="155"/>
      <c r="C118" s="155"/>
      <c r="D118" s="156">
        <v>21086</v>
      </c>
      <c r="E118" s="155" t="s">
        <v>463</v>
      </c>
      <c r="F118" s="157">
        <v>44469</v>
      </c>
      <c r="G118" s="155"/>
      <c r="H118" s="155" t="s">
        <v>839</v>
      </c>
      <c r="I118" s="159">
        <v>1653.85</v>
      </c>
      <c r="J118" s="159"/>
      <c r="K118" s="159">
        <v>122671.35</v>
      </c>
    </row>
    <row r="119" spans="1:11" ht="12.75" thickBot="1" x14ac:dyDescent="0.25">
      <c r="A119" s="155"/>
      <c r="B119" s="155" t="s">
        <v>175</v>
      </c>
      <c r="C119" s="155"/>
      <c r="D119" s="156"/>
      <c r="E119" s="155"/>
      <c r="F119" s="157"/>
      <c r="G119" s="155"/>
      <c r="H119" s="155"/>
      <c r="I119" s="160">
        <v>60736.07</v>
      </c>
      <c r="J119" s="160">
        <v>136733.97</v>
      </c>
      <c r="K119" s="160">
        <v>122671.35</v>
      </c>
    </row>
    <row r="120" spans="1:11" ht="12.75" thickBot="1" x14ac:dyDescent="0.25">
      <c r="A120" s="151" t="s">
        <v>176</v>
      </c>
      <c r="B120" s="151"/>
      <c r="C120" s="151"/>
      <c r="D120" s="153"/>
      <c r="E120" s="151"/>
      <c r="F120" s="154"/>
      <c r="G120" s="151"/>
      <c r="H120" s="151"/>
      <c r="I120" s="161">
        <v>60736.07</v>
      </c>
      <c r="J120" s="161">
        <v>136733.97</v>
      </c>
      <c r="K120" s="161">
        <v>122671.35</v>
      </c>
    </row>
  </sheetData>
  <pageMargins left="0.45" right="0.45" top="1" bottom="0.75" header="0.35" footer="0.3"/>
  <pageSetup scale="75" orientation="portrait" r:id="rId1"/>
  <headerFooter>
    <oddHeader>&amp;C&amp;"Arial,Bold"&amp;12 Valley Unitarian Universalist Church
&amp;14 Cash Reconciliation
&amp;10 As of September 30,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10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371475</xdr:colOff>
                <xdr:row>1</xdr:row>
                <xdr:rowOff>9525</xdr:rowOff>
              </to>
            </anchor>
          </controlPr>
        </control>
      </mc:Choice>
      <mc:Fallback>
        <control shapeId="4100" r:id="rId4" name="HEADER"/>
      </mc:Fallback>
    </mc:AlternateContent>
    <mc:AlternateContent xmlns:mc="http://schemas.openxmlformats.org/markup-compatibility/2006">
      <mc:Choice Requires="x14">
        <control shapeId="409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371475</xdr:colOff>
                <xdr:row>1</xdr:row>
                <xdr:rowOff>9525</xdr:rowOff>
              </to>
            </anchor>
          </controlPr>
        </control>
      </mc:Choice>
      <mc:Fallback>
        <control shapeId="4099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81"/>
  <sheetViews>
    <sheetView zoomScaleNormal="100" workbookViewId="0">
      <pane ySplit="1" topLeftCell="A54" activePane="bottomLeft" state="frozen"/>
      <selection pane="bottomLeft" activeCell="I75" sqref="I75"/>
    </sheetView>
  </sheetViews>
  <sheetFormatPr defaultColWidth="9.140625" defaultRowHeight="12.75" x14ac:dyDescent="0.2"/>
  <cols>
    <col min="1" max="7" width="2.7109375" style="8" customWidth="1"/>
    <col min="8" max="8" width="34.5703125" style="8" customWidth="1"/>
    <col min="9" max="9" width="11.7109375" style="17" bestFit="1" customWidth="1"/>
    <col min="10" max="18" width="9.140625" style="17"/>
    <col min="19" max="19" width="8.7109375" style="17" customWidth="1"/>
    <col min="20" max="16384" width="9.140625" style="17"/>
  </cols>
  <sheetData>
    <row r="1" spans="1:9" s="16" customFormat="1" ht="13.5" thickBot="1" x14ac:dyDescent="0.25">
      <c r="A1" s="5"/>
      <c r="B1" s="5"/>
      <c r="C1" s="5"/>
      <c r="D1" s="5"/>
      <c r="E1" s="5"/>
      <c r="F1" s="5"/>
      <c r="G1" s="5"/>
      <c r="H1" s="5"/>
      <c r="I1" s="38" t="s">
        <v>838</v>
      </c>
    </row>
    <row r="2" spans="1:9" ht="13.5" thickTop="1" x14ac:dyDescent="0.2">
      <c r="A2" s="79" t="s">
        <v>187</v>
      </c>
      <c r="B2" s="79"/>
      <c r="C2" s="79"/>
      <c r="D2" s="79"/>
      <c r="E2" s="79"/>
      <c r="F2" s="79"/>
      <c r="G2" s="79"/>
      <c r="H2" s="79"/>
      <c r="I2" s="7"/>
    </row>
    <row r="3" spans="1:9" x14ac:dyDescent="0.2">
      <c r="A3" s="79"/>
      <c r="B3" s="79" t="s">
        <v>188</v>
      </c>
      <c r="C3" s="79"/>
      <c r="D3" s="79"/>
      <c r="E3" s="79"/>
      <c r="F3" s="79"/>
      <c r="G3" s="79"/>
      <c r="H3" s="79"/>
      <c r="I3" s="7"/>
    </row>
    <row r="4" spans="1:9" x14ac:dyDescent="0.2">
      <c r="A4" s="79"/>
      <c r="B4" s="79"/>
      <c r="C4" s="79" t="s">
        <v>189</v>
      </c>
      <c r="D4" s="79"/>
      <c r="E4" s="79"/>
      <c r="F4" s="79"/>
      <c r="G4" s="79"/>
      <c r="H4" s="79"/>
      <c r="I4" s="7"/>
    </row>
    <row r="5" spans="1:9" x14ac:dyDescent="0.2">
      <c r="A5" s="79"/>
      <c r="B5" s="79"/>
      <c r="C5" s="79"/>
      <c r="D5" s="79" t="s">
        <v>174</v>
      </c>
      <c r="E5" s="79"/>
      <c r="F5" s="79"/>
      <c r="G5" s="79"/>
      <c r="H5" s="79"/>
      <c r="I5" s="40">
        <v>122671.35</v>
      </c>
    </row>
    <row r="6" spans="1:9" x14ac:dyDescent="0.2">
      <c r="A6" s="79"/>
      <c r="B6" s="79"/>
      <c r="C6" s="79"/>
      <c r="D6" s="79" t="s">
        <v>190</v>
      </c>
      <c r="E6" s="79"/>
      <c r="F6" s="79"/>
      <c r="G6" s="79"/>
      <c r="H6" s="79"/>
      <c r="I6" s="40">
        <v>43006.71</v>
      </c>
    </row>
    <row r="7" spans="1:9" x14ac:dyDescent="0.2">
      <c r="A7" s="79"/>
      <c r="B7" s="79"/>
      <c r="C7" s="79"/>
      <c r="D7" s="79" t="s">
        <v>735</v>
      </c>
      <c r="E7" s="79"/>
      <c r="F7" s="79"/>
      <c r="G7" s="79"/>
      <c r="H7" s="79"/>
      <c r="I7" s="40">
        <v>10022.86</v>
      </c>
    </row>
    <row r="8" spans="1:9" x14ac:dyDescent="0.2">
      <c r="A8" s="79"/>
      <c r="B8" s="79"/>
      <c r="C8" s="79"/>
      <c r="D8" s="79" t="s">
        <v>191</v>
      </c>
      <c r="E8" s="79"/>
      <c r="F8" s="79"/>
      <c r="G8" s="79"/>
      <c r="H8" s="79"/>
      <c r="I8" s="40">
        <v>10033.64</v>
      </c>
    </row>
    <row r="9" spans="1:9" x14ac:dyDescent="0.2">
      <c r="A9" s="79"/>
      <c r="B9" s="79"/>
      <c r="C9" s="79"/>
      <c r="D9" s="79" t="s">
        <v>736</v>
      </c>
      <c r="E9" s="79"/>
      <c r="F9" s="79"/>
      <c r="G9" s="79"/>
      <c r="H9" s="79"/>
      <c r="I9" s="40">
        <v>320379.53999999998</v>
      </c>
    </row>
    <row r="10" spans="1:9" x14ac:dyDescent="0.2">
      <c r="A10" s="79"/>
      <c r="B10" s="79"/>
      <c r="C10" s="79"/>
      <c r="D10" s="79" t="s">
        <v>419</v>
      </c>
      <c r="E10" s="79"/>
      <c r="F10" s="79"/>
      <c r="G10" s="79"/>
      <c r="H10" s="79"/>
      <c r="I10" s="40">
        <v>50335.22</v>
      </c>
    </row>
    <row r="11" spans="1:9" x14ac:dyDescent="0.2">
      <c r="A11" s="79"/>
      <c r="B11" s="79"/>
      <c r="C11" s="79"/>
      <c r="D11" s="79" t="s">
        <v>476</v>
      </c>
      <c r="E11" s="79"/>
      <c r="F11" s="79"/>
      <c r="G11" s="79"/>
      <c r="H11" s="79"/>
      <c r="I11" s="40">
        <v>19762</v>
      </c>
    </row>
    <row r="12" spans="1:9" ht="13.5" thickBot="1" x14ac:dyDescent="0.25">
      <c r="A12" s="79"/>
      <c r="B12" s="79"/>
      <c r="C12" s="79"/>
      <c r="D12" s="79" t="s">
        <v>590</v>
      </c>
      <c r="E12" s="79"/>
      <c r="F12" s="79"/>
      <c r="G12" s="79"/>
      <c r="H12" s="79"/>
      <c r="I12" s="73">
        <v>585076.19999999995</v>
      </c>
    </row>
    <row r="13" spans="1:9" ht="13.5" thickBot="1" x14ac:dyDescent="0.25">
      <c r="A13" s="79"/>
      <c r="B13" s="79"/>
      <c r="C13" s="79" t="s">
        <v>192</v>
      </c>
      <c r="D13" s="79"/>
      <c r="E13" s="79"/>
      <c r="F13" s="79"/>
      <c r="G13" s="79"/>
      <c r="H13" s="79"/>
      <c r="I13" s="75">
        <v>1161287.52</v>
      </c>
    </row>
    <row r="14" spans="1:9" x14ac:dyDescent="0.2">
      <c r="A14" s="79"/>
      <c r="B14" s="79" t="s">
        <v>193</v>
      </c>
      <c r="C14" s="79"/>
      <c r="D14" s="79"/>
      <c r="E14" s="79"/>
      <c r="F14" s="79"/>
      <c r="G14" s="79"/>
      <c r="H14" s="79"/>
      <c r="I14" s="40">
        <v>1161287.52</v>
      </c>
    </row>
    <row r="15" spans="1:9" x14ac:dyDescent="0.2">
      <c r="A15" s="79"/>
      <c r="B15" s="79" t="s">
        <v>194</v>
      </c>
      <c r="C15" s="79"/>
      <c r="D15" s="79"/>
      <c r="E15" s="79"/>
      <c r="F15" s="79"/>
      <c r="G15" s="79"/>
      <c r="H15" s="79"/>
      <c r="I15" s="40"/>
    </row>
    <row r="16" spans="1:9" ht="13.5" thickBot="1" x14ac:dyDescent="0.25">
      <c r="A16" s="79"/>
      <c r="B16" s="79"/>
      <c r="C16" s="79" t="s">
        <v>591</v>
      </c>
      <c r="D16" s="79"/>
      <c r="E16" s="79"/>
      <c r="F16" s="79"/>
      <c r="G16" s="79"/>
      <c r="H16" s="79"/>
      <c r="I16" s="73">
        <v>2632332.91</v>
      </c>
    </row>
    <row r="17" spans="1:9" ht="13.5" thickBot="1" x14ac:dyDescent="0.25">
      <c r="A17" s="79"/>
      <c r="B17" s="79" t="s">
        <v>195</v>
      </c>
      <c r="C17" s="79"/>
      <c r="D17" s="79"/>
      <c r="E17" s="79"/>
      <c r="F17" s="79"/>
      <c r="G17" s="79"/>
      <c r="H17" s="79"/>
      <c r="I17" s="74">
        <v>2632332.91</v>
      </c>
    </row>
    <row r="18" spans="1:9" ht="13.5" thickBot="1" x14ac:dyDescent="0.25">
      <c r="A18" s="79" t="s">
        <v>196</v>
      </c>
      <c r="B18" s="79"/>
      <c r="C18" s="79"/>
      <c r="D18" s="79"/>
      <c r="E18" s="79"/>
      <c r="F18" s="79"/>
      <c r="G18" s="79"/>
      <c r="H18" s="79"/>
      <c r="I18" s="76">
        <v>3793620.43</v>
      </c>
    </row>
    <row r="19" spans="1:9" ht="13.5" thickTop="1" x14ac:dyDescent="0.2">
      <c r="A19" s="79" t="s">
        <v>197</v>
      </c>
      <c r="B19" s="79"/>
      <c r="C19" s="79"/>
      <c r="D19" s="79"/>
      <c r="E19" s="79"/>
      <c r="F19" s="79"/>
      <c r="G19" s="79"/>
      <c r="H19" s="79"/>
      <c r="I19" s="40"/>
    </row>
    <row r="20" spans="1:9" x14ac:dyDescent="0.2">
      <c r="A20" s="79"/>
      <c r="B20" s="79" t="s">
        <v>198</v>
      </c>
      <c r="C20" s="79"/>
      <c r="D20" s="79"/>
      <c r="E20" s="79"/>
      <c r="F20" s="79"/>
      <c r="G20" s="79"/>
      <c r="H20" s="79"/>
      <c r="I20" s="40"/>
    </row>
    <row r="21" spans="1:9" x14ac:dyDescent="0.2">
      <c r="A21" s="79"/>
      <c r="B21" s="79"/>
      <c r="C21" s="79" t="s">
        <v>199</v>
      </c>
      <c r="D21" s="79"/>
      <c r="E21" s="79"/>
      <c r="F21" s="79"/>
      <c r="G21" s="79"/>
      <c r="H21" s="79"/>
      <c r="I21" s="40"/>
    </row>
    <row r="22" spans="1:9" x14ac:dyDescent="0.2">
      <c r="A22" s="79"/>
      <c r="B22" s="79"/>
      <c r="C22" s="79"/>
      <c r="D22" s="79" t="s">
        <v>200</v>
      </c>
      <c r="E22" s="79"/>
      <c r="F22" s="79"/>
      <c r="G22" s="79"/>
      <c r="H22" s="79"/>
      <c r="I22" s="40"/>
    </row>
    <row r="23" spans="1:9" s="8" customFormat="1" x14ac:dyDescent="0.2">
      <c r="A23" s="79"/>
      <c r="B23" s="79"/>
      <c r="C23" s="79"/>
      <c r="D23" s="79"/>
      <c r="E23" s="79" t="s">
        <v>592</v>
      </c>
      <c r="F23" s="79"/>
      <c r="G23" s="79"/>
      <c r="H23" s="79"/>
      <c r="I23" s="40"/>
    </row>
    <row r="24" spans="1:9" x14ac:dyDescent="0.2">
      <c r="A24" s="79"/>
      <c r="B24" s="79"/>
      <c r="C24" s="79"/>
      <c r="D24" s="79"/>
      <c r="E24" s="79"/>
      <c r="F24" s="79" t="s">
        <v>593</v>
      </c>
      <c r="G24" s="79"/>
      <c r="H24" s="79"/>
      <c r="I24" s="40">
        <v>1400</v>
      </c>
    </row>
    <row r="25" spans="1:9" ht="13.5" thickBot="1" x14ac:dyDescent="0.25">
      <c r="A25" s="79"/>
      <c r="B25" s="79"/>
      <c r="C25" s="79"/>
      <c r="D25" s="79"/>
      <c r="E25" s="79"/>
      <c r="F25" s="79" t="s">
        <v>594</v>
      </c>
      <c r="G25" s="79"/>
      <c r="H25" s="79"/>
      <c r="I25" s="77">
        <v>1000</v>
      </c>
    </row>
    <row r="26" spans="1:9" x14ac:dyDescent="0.2">
      <c r="A26" s="79"/>
      <c r="B26" s="79"/>
      <c r="C26" s="79"/>
      <c r="D26" s="79"/>
      <c r="E26" s="79" t="s">
        <v>596</v>
      </c>
      <c r="F26" s="79"/>
      <c r="G26" s="79"/>
      <c r="H26" s="79"/>
      <c r="I26" s="40">
        <v>2400.02</v>
      </c>
    </row>
    <row r="27" spans="1:9" ht="13.5" thickBot="1" x14ac:dyDescent="0.25">
      <c r="A27" s="79"/>
      <c r="B27" s="79"/>
      <c r="C27" s="79"/>
      <c r="D27" s="79"/>
      <c r="E27" s="79" t="s">
        <v>386</v>
      </c>
      <c r="F27" s="79"/>
      <c r="G27" s="79"/>
      <c r="H27" s="79"/>
      <c r="I27" s="73">
        <v>419</v>
      </c>
    </row>
    <row r="28" spans="1:9" ht="13.5" thickBot="1" x14ac:dyDescent="0.25">
      <c r="A28" s="79"/>
      <c r="B28" s="79"/>
      <c r="C28" s="79"/>
      <c r="D28" s="79" t="s">
        <v>201</v>
      </c>
      <c r="E28" s="79"/>
      <c r="F28" s="79"/>
      <c r="G28" s="79"/>
      <c r="H28" s="79"/>
      <c r="I28" s="75">
        <v>2819.02</v>
      </c>
    </row>
    <row r="29" spans="1:9" x14ac:dyDescent="0.2">
      <c r="A29" s="79"/>
      <c r="B29" s="79"/>
      <c r="C29" s="79" t="s">
        <v>202</v>
      </c>
      <c r="D29" s="79"/>
      <c r="E29" s="79"/>
      <c r="F29" s="79"/>
      <c r="G29" s="79"/>
      <c r="H29" s="79"/>
      <c r="I29" s="40">
        <v>2819.02</v>
      </c>
    </row>
    <row r="30" spans="1:9" x14ac:dyDescent="0.2">
      <c r="A30" s="79"/>
      <c r="B30" s="79"/>
      <c r="C30" s="79" t="s">
        <v>203</v>
      </c>
      <c r="D30" s="79"/>
      <c r="E30" s="79"/>
      <c r="F30" s="79"/>
      <c r="G30" s="79"/>
      <c r="H30" s="79"/>
      <c r="I30" s="40"/>
    </row>
    <row r="31" spans="1:9" ht="13.5" thickBot="1" x14ac:dyDescent="0.25">
      <c r="A31" s="79"/>
      <c r="B31" s="79"/>
      <c r="C31" s="79"/>
      <c r="D31" s="79" t="s">
        <v>597</v>
      </c>
      <c r="E31" s="79"/>
      <c r="F31" s="79"/>
      <c r="G31" s="79"/>
      <c r="H31" s="79"/>
      <c r="I31" s="73">
        <v>561378.59</v>
      </c>
    </row>
    <row r="32" spans="1:9" ht="13.5" thickBot="1" x14ac:dyDescent="0.25">
      <c r="A32" s="79"/>
      <c r="B32" s="79"/>
      <c r="C32" s="79" t="s">
        <v>204</v>
      </c>
      <c r="D32" s="79"/>
      <c r="E32" s="79"/>
      <c r="F32" s="79"/>
      <c r="G32" s="79"/>
      <c r="H32" s="79"/>
      <c r="I32" s="75">
        <v>561378.59</v>
      </c>
    </row>
    <row r="33" spans="1:9" x14ac:dyDescent="0.2">
      <c r="A33" s="79"/>
      <c r="B33" s="79" t="s">
        <v>205</v>
      </c>
      <c r="C33" s="79"/>
      <c r="D33" s="79"/>
      <c r="E33" s="79"/>
      <c r="F33" s="79"/>
      <c r="G33" s="79"/>
      <c r="H33" s="79"/>
      <c r="I33" s="40">
        <v>564197.61</v>
      </c>
    </row>
    <row r="34" spans="1:9" x14ac:dyDescent="0.2">
      <c r="A34" s="79"/>
      <c r="B34" s="79" t="s">
        <v>206</v>
      </c>
      <c r="C34" s="79"/>
      <c r="D34" s="79"/>
      <c r="E34" s="79"/>
      <c r="F34" s="79"/>
      <c r="G34" s="79"/>
      <c r="H34" s="79"/>
      <c r="I34" s="40"/>
    </row>
    <row r="35" spans="1:9" x14ac:dyDescent="0.2">
      <c r="A35" s="79"/>
      <c r="B35" s="79"/>
      <c r="C35" s="79" t="s">
        <v>598</v>
      </c>
      <c r="D35" s="79"/>
      <c r="E35" s="79"/>
      <c r="F35" s="79"/>
      <c r="G35" s="79"/>
      <c r="H35" s="79"/>
      <c r="I35" s="40"/>
    </row>
    <row r="36" spans="1:9" x14ac:dyDescent="0.2">
      <c r="A36" s="79"/>
      <c r="B36" s="79"/>
      <c r="C36" s="79"/>
      <c r="D36" s="79" t="s">
        <v>599</v>
      </c>
      <c r="E36" s="79"/>
      <c r="F36" s="79"/>
      <c r="G36" s="79"/>
      <c r="H36" s="79"/>
      <c r="I36" s="40"/>
    </row>
    <row r="37" spans="1:9" x14ac:dyDescent="0.2">
      <c r="A37" s="79"/>
      <c r="B37" s="79"/>
      <c r="C37" s="79"/>
      <c r="D37" s="79"/>
      <c r="E37" s="79" t="s">
        <v>600</v>
      </c>
      <c r="F37" s="79"/>
      <c r="G37" s="79"/>
      <c r="H37" s="79"/>
      <c r="I37" s="40">
        <v>132.88</v>
      </c>
    </row>
    <row r="38" spans="1:9" x14ac:dyDescent="0.2">
      <c r="A38" s="79"/>
      <c r="B38" s="79"/>
      <c r="C38" s="79"/>
      <c r="D38" s="79"/>
      <c r="E38" s="79" t="s">
        <v>601</v>
      </c>
      <c r="F38" s="79"/>
      <c r="G38" s="79"/>
      <c r="H38" s="79"/>
      <c r="I38" s="40">
        <v>104.71</v>
      </c>
    </row>
    <row r="39" spans="1:9" x14ac:dyDescent="0.2">
      <c r="A39" s="79"/>
      <c r="B39" s="79"/>
      <c r="C39" s="79"/>
      <c r="D39" s="79"/>
      <c r="E39" s="79" t="s">
        <v>602</v>
      </c>
      <c r="F39" s="79"/>
      <c r="G39" s="79"/>
      <c r="H39" s="79"/>
      <c r="I39" s="40">
        <v>1008.27</v>
      </c>
    </row>
    <row r="40" spans="1:9" x14ac:dyDescent="0.2">
      <c r="A40" s="79"/>
      <c r="B40" s="79"/>
      <c r="C40" s="79"/>
      <c r="D40" s="79"/>
      <c r="E40" s="79" t="s">
        <v>603</v>
      </c>
      <c r="F40" s="79"/>
      <c r="G40" s="79"/>
      <c r="H40" s="79"/>
      <c r="I40" s="40">
        <v>8805.66</v>
      </c>
    </row>
    <row r="41" spans="1:9" x14ac:dyDescent="0.2">
      <c r="A41" s="79"/>
      <c r="B41" s="79"/>
      <c r="C41" s="79"/>
      <c r="D41" s="79"/>
      <c r="E41" s="79" t="s">
        <v>604</v>
      </c>
      <c r="F41" s="79"/>
      <c r="G41" s="79"/>
      <c r="H41" s="79"/>
      <c r="I41" s="40"/>
    </row>
    <row r="42" spans="1:9" x14ac:dyDescent="0.2">
      <c r="A42" s="79"/>
      <c r="B42" s="79"/>
      <c r="C42" s="79"/>
      <c r="D42" s="79"/>
      <c r="E42" s="79"/>
      <c r="F42" s="79" t="s">
        <v>605</v>
      </c>
      <c r="G42" s="79"/>
      <c r="H42" s="79"/>
      <c r="I42" s="40">
        <v>505.83</v>
      </c>
    </row>
    <row r="43" spans="1:9" x14ac:dyDescent="0.2">
      <c r="A43" s="79"/>
      <c r="B43" s="79"/>
      <c r="C43" s="79"/>
      <c r="D43" s="79"/>
      <c r="E43" s="79"/>
      <c r="F43" s="79" t="s">
        <v>606</v>
      </c>
      <c r="G43" s="79"/>
      <c r="H43" s="79"/>
      <c r="I43" s="40">
        <v>4761.3100000000004</v>
      </c>
    </row>
    <row r="44" spans="1:9" ht="13.5" thickBot="1" x14ac:dyDescent="0.25">
      <c r="A44" s="79"/>
      <c r="B44" s="79"/>
      <c r="C44" s="79"/>
      <c r="D44" s="79"/>
      <c r="E44" s="79"/>
      <c r="F44" s="79" t="s">
        <v>607</v>
      </c>
      <c r="G44" s="79"/>
      <c r="H44" s="79"/>
      <c r="I44" s="77">
        <v>679.19</v>
      </c>
    </row>
    <row r="45" spans="1:9" x14ac:dyDescent="0.2">
      <c r="A45" s="79"/>
      <c r="B45" s="79"/>
      <c r="C45" s="79"/>
      <c r="D45" s="79"/>
      <c r="E45" s="79" t="s">
        <v>608</v>
      </c>
      <c r="F45" s="79"/>
      <c r="G45" s="79"/>
      <c r="H45" s="79"/>
      <c r="I45" s="40">
        <v>5946.33</v>
      </c>
    </row>
    <row r="46" spans="1:9" x14ac:dyDescent="0.2">
      <c r="A46" s="79"/>
      <c r="B46" s="79"/>
      <c r="C46" s="79"/>
      <c r="D46" s="79"/>
      <c r="E46" s="79" t="s">
        <v>609</v>
      </c>
      <c r="F46" s="79"/>
      <c r="G46" s="79"/>
      <c r="H46" s="79"/>
      <c r="I46" s="40">
        <v>561.89</v>
      </c>
    </row>
    <row r="47" spans="1:9" x14ac:dyDescent="0.2">
      <c r="A47" s="79"/>
      <c r="B47" s="79"/>
      <c r="C47" s="79"/>
      <c r="D47" s="79"/>
      <c r="E47" s="79" t="s">
        <v>610</v>
      </c>
      <c r="F47" s="79"/>
      <c r="G47" s="79"/>
      <c r="H47" s="79"/>
      <c r="I47" s="40">
        <v>1945.54</v>
      </c>
    </row>
    <row r="48" spans="1:9" ht="13.5" thickBot="1" x14ac:dyDescent="0.25">
      <c r="A48" s="79"/>
      <c r="B48" s="79"/>
      <c r="C48" s="79"/>
      <c r="D48" s="79"/>
      <c r="E48" s="79" t="s">
        <v>611</v>
      </c>
      <c r="F48" s="79"/>
      <c r="G48" s="79"/>
      <c r="H48" s="79"/>
      <c r="I48" s="77">
        <v>5959.67</v>
      </c>
    </row>
    <row r="49" spans="1:9" x14ac:dyDescent="0.2">
      <c r="A49" s="79"/>
      <c r="B49" s="79"/>
      <c r="C49" s="79"/>
      <c r="D49" s="79" t="s">
        <v>612</v>
      </c>
      <c r="E49" s="79"/>
      <c r="F49" s="79"/>
      <c r="G49" s="79"/>
      <c r="H49" s="79"/>
      <c r="I49" s="40">
        <v>24464.95</v>
      </c>
    </row>
    <row r="50" spans="1:9" x14ac:dyDescent="0.2">
      <c r="A50" s="79"/>
      <c r="B50" s="79"/>
      <c r="C50" s="79"/>
      <c r="D50" s="79" t="s">
        <v>613</v>
      </c>
      <c r="E50" s="79"/>
      <c r="F50" s="79"/>
      <c r="G50" s="79"/>
      <c r="H50" s="79"/>
      <c r="I50" s="40">
        <v>588.49</v>
      </c>
    </row>
    <row r="51" spans="1:9" x14ac:dyDescent="0.2">
      <c r="A51" s="79"/>
      <c r="B51" s="79"/>
      <c r="C51" s="79"/>
      <c r="D51" s="79" t="s">
        <v>614</v>
      </c>
      <c r="E51" s="79"/>
      <c r="F51" s="79"/>
      <c r="G51" s="79"/>
      <c r="H51" s="79"/>
      <c r="I51" s="40">
        <v>181.56</v>
      </c>
    </row>
    <row r="52" spans="1:9" x14ac:dyDescent="0.2">
      <c r="A52" s="79"/>
      <c r="B52" s="79"/>
      <c r="C52" s="79"/>
      <c r="D52" s="79" t="s">
        <v>615</v>
      </c>
      <c r="E52" s="79"/>
      <c r="F52" s="79"/>
      <c r="G52" s="79"/>
      <c r="H52" s="79"/>
      <c r="I52" s="40">
        <v>1184.08</v>
      </c>
    </row>
    <row r="53" spans="1:9" x14ac:dyDescent="0.2">
      <c r="A53" s="79"/>
      <c r="B53" s="79"/>
      <c r="C53" s="79"/>
      <c r="D53" s="79" t="s">
        <v>616</v>
      </c>
      <c r="E53" s="79"/>
      <c r="F53" s="79"/>
      <c r="G53" s="79"/>
      <c r="H53" s="79"/>
      <c r="I53" s="40">
        <v>600</v>
      </c>
    </row>
    <row r="54" spans="1:9" x14ac:dyDescent="0.2">
      <c r="A54" s="79"/>
      <c r="B54" s="79"/>
      <c r="C54" s="79"/>
      <c r="D54" s="79" t="s">
        <v>617</v>
      </c>
      <c r="E54" s="79"/>
      <c r="F54" s="79"/>
      <c r="G54" s="79"/>
      <c r="H54" s="79"/>
      <c r="I54" s="40">
        <v>3.95</v>
      </c>
    </row>
    <row r="55" spans="1:9" x14ac:dyDescent="0.2">
      <c r="A55" s="79"/>
      <c r="B55" s="79"/>
      <c r="C55" s="79"/>
      <c r="D55" s="79" t="s">
        <v>618</v>
      </c>
      <c r="E55" s="79"/>
      <c r="F55" s="79"/>
      <c r="G55" s="79"/>
      <c r="H55" s="79"/>
      <c r="I55" s="40">
        <v>1149.1400000000001</v>
      </c>
    </row>
    <row r="56" spans="1:9" x14ac:dyDescent="0.2">
      <c r="A56" s="79"/>
      <c r="B56" s="79"/>
      <c r="C56" s="79"/>
      <c r="D56" s="79" t="s">
        <v>619</v>
      </c>
      <c r="E56" s="79"/>
      <c r="F56" s="79"/>
      <c r="G56" s="79"/>
      <c r="H56" s="79"/>
      <c r="I56" s="40">
        <v>454.02</v>
      </c>
    </row>
    <row r="57" spans="1:9" x14ac:dyDescent="0.2">
      <c r="A57" s="79"/>
      <c r="B57" s="79"/>
      <c r="C57" s="79"/>
      <c r="D57" s="79" t="s">
        <v>620</v>
      </c>
      <c r="E57" s="79"/>
      <c r="F57" s="79"/>
      <c r="G57" s="79"/>
      <c r="H57" s="79"/>
      <c r="I57" s="40">
        <v>106</v>
      </c>
    </row>
    <row r="58" spans="1:9" x14ac:dyDescent="0.2">
      <c r="A58" s="79"/>
      <c r="B58" s="79"/>
      <c r="C58" s="79"/>
      <c r="D58" s="79" t="s">
        <v>621</v>
      </c>
      <c r="E58" s="79"/>
      <c r="F58" s="79"/>
      <c r="G58" s="79"/>
      <c r="H58" s="79"/>
      <c r="I58" s="40">
        <v>932.17</v>
      </c>
    </row>
    <row r="59" spans="1:9" x14ac:dyDescent="0.2">
      <c r="A59" s="79"/>
      <c r="B59" s="79"/>
      <c r="C59" s="79"/>
      <c r="D59" s="79" t="s">
        <v>670</v>
      </c>
      <c r="E59" s="79"/>
      <c r="F59" s="79"/>
      <c r="G59" s="79"/>
      <c r="H59" s="79"/>
      <c r="I59" s="40">
        <v>19762</v>
      </c>
    </row>
    <row r="60" spans="1:9" x14ac:dyDescent="0.2">
      <c r="A60" s="79"/>
      <c r="B60" s="79"/>
      <c r="C60" s="79"/>
      <c r="D60" s="79" t="s">
        <v>622</v>
      </c>
      <c r="E60" s="79"/>
      <c r="F60" s="79"/>
      <c r="G60" s="79"/>
      <c r="H60" s="79"/>
      <c r="I60" s="40">
        <v>15</v>
      </c>
    </row>
    <row r="61" spans="1:9" x14ac:dyDescent="0.2">
      <c r="A61" s="79"/>
      <c r="B61" s="79"/>
      <c r="C61" s="79"/>
      <c r="D61" s="79" t="s">
        <v>840</v>
      </c>
      <c r="E61" s="79"/>
      <c r="F61" s="79"/>
      <c r="G61" s="79"/>
      <c r="H61" s="79"/>
      <c r="I61" s="40">
        <v>-559.96</v>
      </c>
    </row>
    <row r="62" spans="1:9" s="8" customFormat="1" x14ac:dyDescent="0.2">
      <c r="A62" s="79"/>
      <c r="B62" s="79"/>
      <c r="C62" s="79"/>
      <c r="D62" s="79" t="s">
        <v>737</v>
      </c>
      <c r="E62" s="79"/>
      <c r="F62" s="79"/>
      <c r="G62" s="79"/>
      <c r="H62" s="79"/>
      <c r="I62" s="40">
        <v>11846.78</v>
      </c>
    </row>
    <row r="63" spans="1:9" s="8" customFormat="1" ht="13.5" thickBot="1" x14ac:dyDescent="0.25">
      <c r="A63" s="79"/>
      <c r="B63" s="79"/>
      <c r="C63" s="79"/>
      <c r="D63" s="79" t="s">
        <v>623</v>
      </c>
      <c r="E63" s="79"/>
      <c r="F63" s="79"/>
      <c r="G63" s="79"/>
      <c r="H63" s="79"/>
      <c r="I63" s="77">
        <v>2253.98</v>
      </c>
    </row>
    <row r="64" spans="1:9" x14ac:dyDescent="0.2">
      <c r="A64" s="79"/>
      <c r="B64" s="79"/>
      <c r="C64" s="79" t="s">
        <v>624</v>
      </c>
      <c r="D64" s="79"/>
      <c r="E64" s="79"/>
      <c r="F64" s="79"/>
      <c r="G64" s="79"/>
      <c r="H64" s="79"/>
      <c r="I64" s="40">
        <v>62982.16</v>
      </c>
    </row>
    <row r="65" spans="1:9" x14ac:dyDescent="0.2">
      <c r="A65" s="79"/>
      <c r="B65" s="79"/>
      <c r="C65" s="79" t="s">
        <v>738</v>
      </c>
      <c r="D65" s="79"/>
      <c r="E65" s="79"/>
      <c r="F65" s="79"/>
      <c r="G65" s="79"/>
      <c r="H65" s="79"/>
      <c r="I65" s="40"/>
    </row>
    <row r="66" spans="1:9" x14ac:dyDescent="0.2">
      <c r="A66" s="79"/>
      <c r="B66" s="79"/>
      <c r="C66" s="79"/>
      <c r="D66" s="79" t="s">
        <v>739</v>
      </c>
      <c r="E66" s="79"/>
      <c r="F66" s="79"/>
      <c r="G66" s="79"/>
      <c r="H66" s="79"/>
      <c r="I66" s="40"/>
    </row>
    <row r="67" spans="1:9" x14ac:dyDescent="0.2">
      <c r="A67" s="79"/>
      <c r="B67" s="79"/>
      <c r="C67" s="79"/>
      <c r="D67" s="79"/>
      <c r="E67" s="79" t="s">
        <v>625</v>
      </c>
      <c r="F67" s="79"/>
      <c r="G67" s="79"/>
      <c r="H67" s="79"/>
      <c r="I67" s="40">
        <v>362175.9</v>
      </c>
    </row>
    <row r="68" spans="1:9" ht="13.5" thickBot="1" x14ac:dyDescent="0.25">
      <c r="A68" s="79"/>
      <c r="B68" s="79"/>
      <c r="C68" s="79"/>
      <c r="D68" s="79"/>
      <c r="E68" s="79" t="s">
        <v>626</v>
      </c>
      <c r="F68" s="79"/>
      <c r="G68" s="79"/>
      <c r="H68" s="79"/>
      <c r="I68" s="77">
        <v>2793.14</v>
      </c>
    </row>
    <row r="69" spans="1:9" x14ac:dyDescent="0.2">
      <c r="A69" s="79"/>
      <c r="B69" s="79"/>
      <c r="C69" s="79"/>
      <c r="D69" s="79" t="s">
        <v>740</v>
      </c>
      <c r="E69" s="79"/>
      <c r="F69" s="79"/>
      <c r="G69" s="79"/>
      <c r="H69" s="79"/>
      <c r="I69" s="40">
        <v>364969.04</v>
      </c>
    </row>
    <row r="70" spans="1:9" x14ac:dyDescent="0.2">
      <c r="A70" s="79"/>
      <c r="B70" s="79"/>
      <c r="C70" s="79"/>
      <c r="D70" s="79" t="s">
        <v>741</v>
      </c>
      <c r="E70" s="79"/>
      <c r="F70" s="79"/>
      <c r="G70" s="79"/>
      <c r="H70" s="79"/>
      <c r="I70" s="40"/>
    </row>
    <row r="71" spans="1:9" x14ac:dyDescent="0.2">
      <c r="A71" s="79"/>
      <c r="B71" s="79"/>
      <c r="C71" s="79"/>
      <c r="D71" s="79"/>
      <c r="E71" s="79" t="s">
        <v>627</v>
      </c>
      <c r="F71" s="79"/>
      <c r="G71" s="79"/>
      <c r="H71" s="79"/>
      <c r="I71" s="40">
        <v>-6427.09</v>
      </c>
    </row>
    <row r="72" spans="1:9" x14ac:dyDescent="0.2">
      <c r="A72" s="79"/>
      <c r="B72" s="79"/>
      <c r="C72" s="79"/>
      <c r="D72" s="79"/>
      <c r="E72" s="79" t="s">
        <v>628</v>
      </c>
      <c r="F72" s="79"/>
      <c r="G72" s="79"/>
      <c r="H72" s="79"/>
      <c r="I72" s="73">
        <v>-8139.55</v>
      </c>
    </row>
    <row r="73" spans="1:9" ht="13.5" thickBot="1" x14ac:dyDescent="0.25">
      <c r="A73" s="79"/>
      <c r="B73" s="79"/>
      <c r="C73" s="79"/>
      <c r="D73" s="79"/>
      <c r="E73" s="79" t="s">
        <v>841</v>
      </c>
      <c r="F73" s="79"/>
      <c r="G73" s="79"/>
      <c r="H73" s="79"/>
      <c r="I73" s="73">
        <v>-20000</v>
      </c>
    </row>
    <row r="74" spans="1:9" ht="13.5" thickBot="1" x14ac:dyDescent="0.25">
      <c r="A74" s="79"/>
      <c r="B74" s="79"/>
      <c r="C74" s="79"/>
      <c r="D74" s="79" t="s">
        <v>742</v>
      </c>
      <c r="E74" s="79"/>
      <c r="F74" s="79"/>
      <c r="G74" s="79"/>
      <c r="H74" s="79"/>
      <c r="I74" s="75">
        <v>-34566.639999999999</v>
      </c>
    </row>
    <row r="75" spans="1:9" x14ac:dyDescent="0.2">
      <c r="A75" s="79"/>
      <c r="B75" s="79"/>
      <c r="C75" s="79" t="s">
        <v>743</v>
      </c>
      <c r="D75" s="79"/>
      <c r="E75" s="79"/>
      <c r="F75" s="79"/>
      <c r="G75" s="79"/>
      <c r="H75" s="79"/>
      <c r="I75" s="40">
        <v>330402.40000000002</v>
      </c>
    </row>
    <row r="76" spans="1:9" x14ac:dyDescent="0.2">
      <c r="A76" s="79"/>
      <c r="B76" s="79"/>
      <c r="C76" s="79" t="s">
        <v>629</v>
      </c>
      <c r="D76" s="79"/>
      <c r="E76" s="79"/>
      <c r="F76" s="79"/>
      <c r="G76" s="79"/>
      <c r="H76" s="79"/>
      <c r="I76" s="40">
        <v>585076.19999999995</v>
      </c>
    </row>
    <row r="77" spans="1:9" x14ac:dyDescent="0.2">
      <c r="A77" s="79"/>
      <c r="B77" s="79"/>
      <c r="C77" s="79" t="s">
        <v>630</v>
      </c>
      <c r="D77" s="79"/>
      <c r="E77" s="79"/>
      <c r="F77" s="79"/>
      <c r="G77" s="79"/>
      <c r="H77" s="79"/>
      <c r="I77" s="40">
        <v>2153777.59</v>
      </c>
    </row>
    <row r="78" spans="1:9" ht="13.5" thickBot="1" x14ac:dyDescent="0.25">
      <c r="A78" s="79"/>
      <c r="B78" s="79"/>
      <c r="C78" s="79" t="s">
        <v>151</v>
      </c>
      <c r="D78" s="79"/>
      <c r="E78" s="79"/>
      <c r="F78" s="79"/>
      <c r="G78" s="79"/>
      <c r="H78" s="79"/>
      <c r="I78" s="73">
        <v>97184.47</v>
      </c>
    </row>
    <row r="79" spans="1:9" ht="13.5" thickBot="1" x14ac:dyDescent="0.25">
      <c r="A79" s="79"/>
      <c r="B79" s="79" t="s">
        <v>207</v>
      </c>
      <c r="C79" s="79"/>
      <c r="D79" s="79"/>
      <c r="E79" s="79"/>
      <c r="F79" s="79"/>
      <c r="G79" s="79"/>
      <c r="H79" s="79"/>
      <c r="I79" s="74">
        <v>3229422.82</v>
      </c>
    </row>
    <row r="80" spans="1:9" ht="13.5" thickBot="1" x14ac:dyDescent="0.25">
      <c r="A80" s="79" t="s">
        <v>208</v>
      </c>
      <c r="B80" s="79"/>
      <c r="C80" s="79"/>
      <c r="D80" s="79"/>
      <c r="E80" s="79"/>
      <c r="F80" s="79"/>
      <c r="G80" s="79"/>
      <c r="H80" s="79"/>
      <c r="I80" s="76">
        <v>3793620.43</v>
      </c>
    </row>
    <row r="81" spans="1:3" ht="13.5" thickTop="1" x14ac:dyDescent="0.2">
      <c r="A81" s="17"/>
      <c r="B81" s="17"/>
      <c r="C81" s="17"/>
    </row>
  </sheetData>
  <printOptions horizontalCentered="1"/>
  <pageMargins left="0.7" right="0.7" top="1" bottom="0.75" header="0.35" footer="0.3"/>
  <pageSetup orientation="portrait" r:id="rId1"/>
  <headerFooter>
    <oddHeader>&amp;C&amp;"Arial,Bold"&amp;12 Valley Unitarian Universalist Church
&amp;14 Balance Sheet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3" r:id="rId4" name="FILTER">
          <controlPr defaultSize="0" autoLin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0</xdr:colOff>
                <xdr:row>1</xdr:row>
                <xdr:rowOff>47625</xdr:rowOff>
              </to>
            </anchor>
          </controlPr>
        </control>
      </mc:Choice>
      <mc:Fallback>
        <control shapeId="5123" r:id="rId4" name="FILTER"/>
      </mc:Fallback>
    </mc:AlternateContent>
    <mc:AlternateContent xmlns:mc="http://schemas.openxmlformats.org/markup-compatibility/2006">
      <mc:Choice Requires="x14">
        <control shapeId="5124" r:id="rId6" name="HEADER">
          <controlPr defaultSize="0" autoLine="0" autoPict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0</xdr:colOff>
                <xdr:row>1</xdr:row>
                <xdr:rowOff>47625</xdr:rowOff>
              </to>
            </anchor>
          </controlPr>
        </control>
      </mc:Choice>
      <mc:Fallback>
        <control shapeId="5124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64"/>
  <sheetViews>
    <sheetView workbookViewId="0">
      <selection sqref="A1:AK64"/>
    </sheetView>
  </sheetViews>
  <sheetFormatPr defaultColWidth="9.140625" defaultRowHeight="12.75" x14ac:dyDescent="0.2"/>
  <cols>
    <col min="1" max="16384" width="9.140625" style="26"/>
  </cols>
  <sheetData>
    <row r="1" spans="1:37" x14ac:dyDescent="0.2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</row>
    <row r="2" spans="1:37" x14ac:dyDescent="0.2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</row>
    <row r="3" spans="1:37" x14ac:dyDescent="0.2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</row>
    <row r="4" spans="1:37" x14ac:dyDescent="0.2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</row>
    <row r="5" spans="1:37" x14ac:dyDescent="0.2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</row>
    <row r="6" spans="1:37" x14ac:dyDescent="0.2">
      <c r="A6" s="188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</row>
    <row r="7" spans="1:37" x14ac:dyDescent="0.2">
      <c r="A7" s="188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</row>
    <row r="8" spans="1:37" x14ac:dyDescent="0.2">
      <c r="A8" s="188"/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</row>
    <row r="9" spans="1:37" x14ac:dyDescent="0.2">
      <c r="A9" s="188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</row>
    <row r="10" spans="1:37" x14ac:dyDescent="0.2">
      <c r="A10" s="188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</row>
    <row r="11" spans="1:37" x14ac:dyDescent="0.2">
      <c r="A11" s="188"/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</row>
    <row r="12" spans="1:37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</row>
    <row r="13" spans="1:37" x14ac:dyDescent="0.2">
      <c r="A13" s="188"/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</row>
    <row r="14" spans="1:37" x14ac:dyDescent="0.2">
      <c r="A14" s="188"/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</row>
    <row r="15" spans="1:37" x14ac:dyDescent="0.2">
      <c r="A15" s="188"/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</row>
    <row r="16" spans="1:37" x14ac:dyDescent="0.2">
      <c r="A16" s="188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</row>
    <row r="17" spans="1:37" x14ac:dyDescent="0.2">
      <c r="A17" s="188"/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</row>
    <row r="18" spans="1:37" x14ac:dyDescent="0.2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</row>
    <row r="19" spans="1:37" x14ac:dyDescent="0.2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</row>
    <row r="20" spans="1:37" x14ac:dyDescent="0.2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</row>
    <row r="21" spans="1:37" x14ac:dyDescent="0.2">
      <c r="A21" s="188"/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</row>
    <row r="22" spans="1:37" x14ac:dyDescent="0.2">
      <c r="A22" s="188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</row>
    <row r="23" spans="1:37" x14ac:dyDescent="0.2">
      <c r="A23" s="188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</row>
    <row r="24" spans="1:37" x14ac:dyDescent="0.2">
      <c r="A24" s="188"/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</row>
    <row r="25" spans="1:37" x14ac:dyDescent="0.2">
      <c r="A25" s="188"/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</row>
    <row r="26" spans="1:37" x14ac:dyDescent="0.2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</row>
    <row r="27" spans="1:37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</row>
    <row r="28" spans="1:37" x14ac:dyDescent="0.2">
      <c r="A28" s="188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</row>
    <row r="29" spans="1:37" x14ac:dyDescent="0.2">
      <c r="A29" s="188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</row>
    <row r="30" spans="1:37" x14ac:dyDescent="0.2">
      <c r="A30" s="188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</row>
    <row r="31" spans="1:37" x14ac:dyDescent="0.2">
      <c r="A31" s="188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</row>
    <row r="32" spans="1:37" x14ac:dyDescent="0.2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</row>
    <row r="33" spans="1:37" x14ac:dyDescent="0.2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</row>
    <row r="34" spans="1:37" x14ac:dyDescent="0.2">
      <c r="A34" s="188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</row>
    <row r="35" spans="1:37" x14ac:dyDescent="0.2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</row>
    <row r="36" spans="1:37" x14ac:dyDescent="0.2">
      <c r="A36" s="188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</row>
    <row r="37" spans="1:37" x14ac:dyDescent="0.2">
      <c r="A37" s="188"/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</row>
    <row r="38" spans="1:37" x14ac:dyDescent="0.2">
      <c r="A38" s="188"/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</row>
    <row r="39" spans="1:37" x14ac:dyDescent="0.2">
      <c r="A39" s="188"/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</row>
    <row r="40" spans="1:37" x14ac:dyDescent="0.2">
      <c r="A40" s="188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</row>
    <row r="41" spans="1:37" x14ac:dyDescent="0.2">
      <c r="A41" s="188"/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</row>
    <row r="42" spans="1:37" x14ac:dyDescent="0.2">
      <c r="A42" s="188"/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  <c r="AK42" s="188"/>
    </row>
    <row r="43" spans="1:37" x14ac:dyDescent="0.2">
      <c r="A43" s="188"/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8"/>
      <c r="AK43" s="188"/>
    </row>
    <row r="44" spans="1:37" x14ac:dyDescent="0.2">
      <c r="A44" s="188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8"/>
      <c r="AK44" s="188"/>
    </row>
    <row r="45" spans="1:37" x14ac:dyDescent="0.2">
      <c r="A45" s="188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8"/>
      <c r="AK45" s="188"/>
    </row>
    <row r="46" spans="1:37" x14ac:dyDescent="0.2">
      <c r="A46" s="188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8"/>
      <c r="AK46" s="188"/>
    </row>
    <row r="47" spans="1:37" x14ac:dyDescent="0.2">
      <c r="A47" s="188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  <c r="AH47" s="188"/>
      <c r="AI47" s="188"/>
      <c r="AJ47" s="188"/>
      <c r="AK47" s="188"/>
    </row>
    <row r="48" spans="1:37" x14ac:dyDescent="0.2">
      <c r="A48" s="188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</row>
    <row r="49" spans="1:37" x14ac:dyDescent="0.2">
      <c r="A49" s="188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</row>
    <row r="50" spans="1:37" x14ac:dyDescent="0.2">
      <c r="A50" s="188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</row>
    <row r="51" spans="1:37" x14ac:dyDescent="0.2">
      <c r="A51" s="188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</row>
    <row r="52" spans="1:37" x14ac:dyDescent="0.2">
      <c r="A52" s="188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8"/>
    </row>
    <row r="53" spans="1:37" x14ac:dyDescent="0.2">
      <c r="A53" s="188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</row>
    <row r="54" spans="1:37" x14ac:dyDescent="0.2">
      <c r="A54" s="188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8"/>
      <c r="AK54" s="188"/>
    </row>
    <row r="55" spans="1:37" x14ac:dyDescent="0.2">
      <c r="A55" s="188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</row>
    <row r="56" spans="1:37" x14ac:dyDescent="0.2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</row>
    <row r="57" spans="1:37" x14ac:dyDescent="0.2">
      <c r="A57" s="188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</row>
    <row r="58" spans="1:37" x14ac:dyDescent="0.2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88"/>
      <c r="Z58" s="188"/>
      <c r="AA58" s="188"/>
      <c r="AB58" s="188"/>
      <c r="AC58" s="188"/>
      <c r="AD58" s="188"/>
      <c r="AE58" s="188"/>
      <c r="AF58" s="188"/>
      <c r="AG58" s="188"/>
      <c r="AH58" s="188"/>
      <c r="AI58" s="188"/>
      <c r="AJ58" s="188"/>
      <c r="AK58" s="188"/>
    </row>
    <row r="59" spans="1:37" x14ac:dyDescent="0.2">
      <c r="A59" s="188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8"/>
      <c r="AB59" s="188"/>
      <c r="AC59" s="188"/>
      <c r="AD59" s="188"/>
      <c r="AE59" s="188"/>
      <c r="AF59" s="188"/>
      <c r="AG59" s="188"/>
      <c r="AH59" s="188"/>
      <c r="AI59" s="188"/>
      <c r="AJ59" s="188"/>
      <c r="AK59" s="188"/>
    </row>
    <row r="60" spans="1:37" x14ac:dyDescent="0.2">
      <c r="A60" s="188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</row>
    <row r="61" spans="1:37" x14ac:dyDescent="0.2">
      <c r="A61" s="188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</row>
    <row r="62" spans="1:37" x14ac:dyDescent="0.2">
      <c r="A62" s="188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</row>
    <row r="63" spans="1:37" x14ac:dyDescent="0.2">
      <c r="A63" s="188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188"/>
      <c r="Z63" s="188"/>
      <c r="AA63" s="188"/>
      <c r="AB63" s="188"/>
      <c r="AC63" s="188"/>
      <c r="AD63" s="188"/>
      <c r="AE63" s="188"/>
      <c r="AF63" s="188"/>
      <c r="AG63" s="188"/>
      <c r="AH63" s="188"/>
      <c r="AI63" s="188"/>
      <c r="AJ63" s="188"/>
      <c r="AK63" s="188"/>
    </row>
    <row r="64" spans="1:37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F29"/>
  <sheetViews>
    <sheetView zoomScaleNormal="100" workbookViewId="0">
      <pane ySplit="1" topLeftCell="A2" activePane="bottomLeft" state="frozen"/>
      <selection pane="bottomLeft" activeCell="J13" sqref="J13"/>
    </sheetView>
  </sheetViews>
  <sheetFormatPr defaultColWidth="9.140625" defaultRowHeight="12.75" x14ac:dyDescent="0.2"/>
  <cols>
    <col min="1" max="4" width="3" style="8" customWidth="1"/>
    <col min="5" max="5" width="89" style="8" bestFit="1" customWidth="1"/>
    <col min="6" max="6" width="12.7109375" style="17" bestFit="1" customWidth="1"/>
    <col min="7" max="16384" width="9.140625" style="17"/>
  </cols>
  <sheetData>
    <row r="1" spans="1:6" s="16" customFormat="1" ht="13.5" thickBot="1" x14ac:dyDescent="0.25">
      <c r="A1" s="5"/>
      <c r="B1" s="5"/>
      <c r="C1" s="5"/>
      <c r="D1" s="5"/>
      <c r="E1" s="5"/>
      <c r="F1" s="38" t="s">
        <v>722</v>
      </c>
    </row>
    <row r="2" spans="1:6" ht="13.5" thickTop="1" x14ac:dyDescent="0.2">
      <c r="A2" s="79"/>
      <c r="B2" s="79"/>
      <c r="C2" s="79" t="s">
        <v>209</v>
      </c>
      <c r="D2" s="79"/>
      <c r="E2" s="79"/>
      <c r="F2" s="7"/>
    </row>
    <row r="3" spans="1:6" x14ac:dyDescent="0.2">
      <c r="A3" s="79"/>
      <c r="B3" s="79"/>
      <c r="C3" s="79"/>
      <c r="D3" s="79" t="s">
        <v>151</v>
      </c>
      <c r="E3" s="79"/>
      <c r="F3" s="40">
        <v>-25263.96</v>
      </c>
    </row>
    <row r="4" spans="1:6" x14ac:dyDescent="0.2">
      <c r="A4" s="79"/>
      <c r="B4" s="79"/>
      <c r="C4" s="79"/>
      <c r="D4" s="79" t="s">
        <v>210</v>
      </c>
      <c r="E4" s="79"/>
      <c r="F4" s="40"/>
    </row>
    <row r="5" spans="1:6" x14ac:dyDescent="0.2">
      <c r="A5" s="79"/>
      <c r="B5" s="79"/>
      <c r="C5" s="79"/>
      <c r="D5" s="79" t="s">
        <v>211</v>
      </c>
      <c r="E5" s="79"/>
      <c r="F5" s="40"/>
    </row>
    <row r="6" spans="1:6" x14ac:dyDescent="0.2">
      <c r="A6" s="79"/>
      <c r="B6" s="79"/>
      <c r="C6" s="79"/>
      <c r="D6" s="79"/>
      <c r="E6" s="79" t="s">
        <v>752</v>
      </c>
      <c r="F6" s="40">
        <v>-2.25</v>
      </c>
    </row>
    <row r="7" spans="1:6" x14ac:dyDescent="0.2">
      <c r="A7" s="79"/>
      <c r="B7" s="79"/>
      <c r="C7" s="79"/>
      <c r="D7" s="79"/>
      <c r="E7" s="79" t="s">
        <v>753</v>
      </c>
      <c r="F7" s="40">
        <v>-43.02</v>
      </c>
    </row>
    <row r="8" spans="1:6" x14ac:dyDescent="0.2">
      <c r="A8" s="79"/>
      <c r="B8" s="79"/>
      <c r="C8" s="79"/>
      <c r="D8" s="79"/>
      <c r="E8" s="79" t="s">
        <v>754</v>
      </c>
      <c r="F8" s="40">
        <v>-1400</v>
      </c>
    </row>
    <row r="9" spans="1:6" x14ac:dyDescent="0.2">
      <c r="A9" s="79"/>
      <c r="B9" s="79"/>
      <c r="C9" s="79"/>
      <c r="D9" s="79"/>
      <c r="E9" s="79" t="s">
        <v>842</v>
      </c>
      <c r="F9" s="40">
        <v>0.02</v>
      </c>
    </row>
    <row r="10" spans="1:6" x14ac:dyDescent="0.2">
      <c r="A10" s="79"/>
      <c r="B10" s="79"/>
      <c r="C10" s="79"/>
      <c r="D10" s="79"/>
      <c r="E10" s="79" t="s">
        <v>631</v>
      </c>
      <c r="F10" s="40">
        <v>-3000</v>
      </c>
    </row>
    <row r="11" spans="1:6" ht="13.5" thickBot="1" x14ac:dyDescent="0.25">
      <c r="A11" s="79"/>
      <c r="B11" s="79"/>
      <c r="C11" s="79"/>
      <c r="D11" s="79"/>
      <c r="E11" s="79" t="s">
        <v>386</v>
      </c>
      <c r="F11" s="77">
        <v>5</v>
      </c>
    </row>
    <row r="12" spans="1:6" x14ac:dyDescent="0.2">
      <c r="A12" s="79"/>
      <c r="B12" s="79"/>
      <c r="C12" s="79" t="s">
        <v>212</v>
      </c>
      <c r="D12" s="79"/>
      <c r="E12" s="79"/>
      <c r="F12" s="40">
        <v>-29704.21</v>
      </c>
    </row>
    <row r="13" spans="1:6" x14ac:dyDescent="0.2">
      <c r="A13" s="79"/>
      <c r="B13" s="79"/>
      <c r="C13" s="79" t="s">
        <v>213</v>
      </c>
      <c r="D13" s="79"/>
      <c r="E13" s="79"/>
      <c r="F13" s="40"/>
    </row>
    <row r="14" spans="1:6" x14ac:dyDescent="0.2">
      <c r="A14" s="79"/>
      <c r="B14" s="79"/>
      <c r="C14" s="79"/>
      <c r="D14" s="79" t="s">
        <v>597</v>
      </c>
      <c r="E14" s="79"/>
      <c r="F14" s="40">
        <v>-2535.7800000000002</v>
      </c>
    </row>
    <row r="15" spans="1:6" x14ac:dyDescent="0.2">
      <c r="A15" s="79"/>
      <c r="B15" s="79"/>
      <c r="C15" s="79"/>
      <c r="D15" s="79" t="s">
        <v>632</v>
      </c>
      <c r="E15" s="79"/>
      <c r="F15" s="40">
        <v>1527.88</v>
      </c>
    </row>
    <row r="16" spans="1:6" x14ac:dyDescent="0.2">
      <c r="A16" s="79"/>
      <c r="B16" s="79"/>
      <c r="C16" s="79"/>
      <c r="D16" s="79" t="s">
        <v>633</v>
      </c>
      <c r="E16" s="79"/>
      <c r="F16" s="40">
        <v>-524.74</v>
      </c>
    </row>
    <row r="17" spans="1:6" x14ac:dyDescent="0.2">
      <c r="A17" s="79"/>
      <c r="B17" s="79"/>
      <c r="C17" s="79"/>
      <c r="D17" s="79" t="s">
        <v>634</v>
      </c>
      <c r="E17" s="79"/>
      <c r="F17" s="40">
        <v>2305.89</v>
      </c>
    </row>
    <row r="18" spans="1:6" x14ac:dyDescent="0.2">
      <c r="A18" s="79"/>
      <c r="B18" s="79"/>
      <c r="C18" s="79"/>
      <c r="D18" s="79" t="s">
        <v>843</v>
      </c>
      <c r="E18" s="79"/>
      <c r="F18" s="40">
        <v>-198.42</v>
      </c>
    </row>
    <row r="19" spans="1:6" x14ac:dyDescent="0.2">
      <c r="A19" s="79"/>
      <c r="B19" s="79"/>
      <c r="C19" s="79"/>
      <c r="D19" s="79" t="s">
        <v>844</v>
      </c>
      <c r="E19" s="79"/>
      <c r="F19" s="40">
        <v>-559.96</v>
      </c>
    </row>
    <row r="20" spans="1:6" x14ac:dyDescent="0.2">
      <c r="A20" s="79"/>
      <c r="B20" s="79"/>
      <c r="C20" s="79"/>
      <c r="D20" s="79" t="s">
        <v>845</v>
      </c>
      <c r="E20" s="79"/>
      <c r="F20" s="40">
        <v>-2611.2199999999998</v>
      </c>
    </row>
    <row r="21" spans="1:6" x14ac:dyDescent="0.2">
      <c r="A21" s="79"/>
      <c r="B21" s="79"/>
      <c r="C21" s="79"/>
      <c r="D21" s="79" t="s">
        <v>755</v>
      </c>
      <c r="E21" s="79"/>
      <c r="F21" s="40">
        <v>-1420.86</v>
      </c>
    </row>
    <row r="22" spans="1:6" x14ac:dyDescent="0.2">
      <c r="A22" s="79"/>
      <c r="B22" s="79"/>
      <c r="C22" s="79"/>
      <c r="D22" s="79" t="s">
        <v>756</v>
      </c>
      <c r="E22" s="79"/>
      <c r="F22" s="40">
        <v>3009.82</v>
      </c>
    </row>
    <row r="23" spans="1:6" x14ac:dyDescent="0.2">
      <c r="A23" s="79"/>
      <c r="B23" s="79"/>
      <c r="C23" s="79"/>
      <c r="D23" s="79" t="s">
        <v>757</v>
      </c>
      <c r="E23" s="79"/>
      <c r="F23" s="40">
        <v>100.84</v>
      </c>
    </row>
    <row r="24" spans="1:6" x14ac:dyDescent="0.2">
      <c r="A24" s="79"/>
      <c r="B24" s="79"/>
      <c r="C24" s="79"/>
      <c r="D24" s="79" t="s">
        <v>846</v>
      </c>
      <c r="E24" s="79"/>
      <c r="F24" s="40">
        <v>-20000</v>
      </c>
    </row>
    <row r="25" spans="1:6" ht="13.5" thickBot="1" x14ac:dyDescent="0.25">
      <c r="A25" s="79"/>
      <c r="B25" s="79"/>
      <c r="C25" s="79"/>
      <c r="D25" s="79" t="s">
        <v>629</v>
      </c>
      <c r="E25" s="79"/>
      <c r="F25" s="73">
        <v>-23342.54</v>
      </c>
    </row>
    <row r="26" spans="1:6" ht="13.5" thickBot="1" x14ac:dyDescent="0.25">
      <c r="A26" s="79"/>
      <c r="B26" s="79"/>
      <c r="C26" s="79" t="s">
        <v>335</v>
      </c>
      <c r="D26" s="79"/>
      <c r="E26" s="79"/>
      <c r="F26" s="75">
        <v>-44249.09</v>
      </c>
    </row>
    <row r="27" spans="1:6" x14ac:dyDescent="0.2">
      <c r="A27" s="79"/>
      <c r="B27" s="79" t="s">
        <v>214</v>
      </c>
      <c r="C27" s="79"/>
      <c r="D27" s="79"/>
      <c r="E27" s="79"/>
      <c r="F27" s="40">
        <v>-73953.3</v>
      </c>
    </row>
    <row r="28" spans="1:6" ht="13.5" thickBot="1" x14ac:dyDescent="0.25">
      <c r="A28" s="79"/>
      <c r="B28" s="79" t="s">
        <v>215</v>
      </c>
      <c r="C28" s="79"/>
      <c r="D28" s="79"/>
      <c r="E28" s="79"/>
      <c r="F28" s="73">
        <v>1235240.82</v>
      </c>
    </row>
    <row r="29" spans="1:6" ht="13.5" thickBot="1" x14ac:dyDescent="0.25">
      <c r="A29" s="79" t="s">
        <v>216</v>
      </c>
      <c r="B29" s="79"/>
      <c r="C29" s="79"/>
      <c r="D29" s="79"/>
      <c r="E29" s="79"/>
      <c r="F29" s="76">
        <v>1161287.52</v>
      </c>
    </row>
  </sheetData>
  <printOptions horizontalCentered="1"/>
  <pageMargins left="0.45" right="0.45" top="1.5" bottom="0.75" header="0.35" footer="0.3"/>
  <pageSetup scale="85" orientation="portrait" r:id="rId1"/>
  <headerFooter>
    <oddHeader>&amp;C&amp;"Arial,Bold"&amp;12 Valley Unitarian Universalist Church
&amp;14 Statement of Cash Flows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614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57150</xdr:rowOff>
              </to>
            </anchor>
          </controlPr>
        </control>
      </mc:Choice>
      <mc:Fallback>
        <control shapeId="6148" r:id="rId4" name="HEADER"/>
      </mc:Fallback>
    </mc:AlternateContent>
    <mc:AlternateContent xmlns:mc="http://schemas.openxmlformats.org/markup-compatibility/2006">
      <mc:Choice Requires="x14">
        <control shapeId="614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57150</xdr:rowOff>
              </to>
            </anchor>
          </controlPr>
        </control>
      </mc:Choice>
      <mc:Fallback>
        <control shapeId="6147" r:id="rId6" name="FILT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O879"/>
  <sheetViews>
    <sheetView zoomScaleNormal="100" workbookViewId="0">
      <pane ySplit="1" topLeftCell="A2" activePane="bottomLeft" state="frozen"/>
      <selection pane="bottomLeft" activeCell="Q28" sqref="Q28"/>
    </sheetView>
  </sheetViews>
  <sheetFormatPr defaultColWidth="9.140625" defaultRowHeight="15" x14ac:dyDescent="0.25"/>
  <cols>
    <col min="1" max="1" width="3" style="30" customWidth="1"/>
    <col min="2" max="5" width="1.5703125" style="30" customWidth="1"/>
    <col min="6" max="6" width="2.28515625" style="30" customWidth="1"/>
    <col min="7" max="7" width="11.85546875" style="30" bestFit="1" customWidth="1"/>
    <col min="8" max="8" width="8.7109375" bestFit="1" customWidth="1"/>
    <col min="9" max="9" width="7.85546875" bestFit="1" customWidth="1"/>
    <col min="10" max="10" width="24.42578125" bestFit="1" customWidth="1"/>
    <col min="11" max="11" width="30.7109375" customWidth="1"/>
    <col min="12" max="12" width="11" bestFit="1" customWidth="1"/>
    <col min="13" max="13" width="10.5703125" bestFit="1" customWidth="1"/>
    <col min="14" max="16384" width="9.140625" style="30"/>
  </cols>
  <sheetData>
    <row r="1" spans="1:13" s="70" customFormat="1" ht="15.75" thickBot="1" x14ac:dyDescent="0.3">
      <c r="A1" s="176"/>
      <c r="B1" s="176"/>
      <c r="C1" s="176"/>
      <c r="D1" s="176"/>
      <c r="E1" s="176"/>
      <c r="F1" s="176"/>
      <c r="G1" s="177" t="s">
        <v>167</v>
      </c>
      <c r="H1" s="177" t="s">
        <v>168</v>
      </c>
      <c r="I1" s="177" t="s">
        <v>217</v>
      </c>
      <c r="J1" s="177" t="s">
        <v>169</v>
      </c>
      <c r="K1" s="177" t="s">
        <v>170</v>
      </c>
      <c r="L1" s="177" t="s">
        <v>225</v>
      </c>
      <c r="M1" s="177" t="s">
        <v>173</v>
      </c>
    </row>
    <row r="2" spans="1:13" s="71" customFormat="1" ht="12" thickTop="1" x14ac:dyDescent="0.2">
      <c r="A2" s="165"/>
      <c r="B2" s="165" t="s">
        <v>174</v>
      </c>
      <c r="C2" s="165"/>
      <c r="D2" s="165"/>
      <c r="E2" s="165"/>
      <c r="F2" s="165"/>
      <c r="G2" s="165"/>
      <c r="H2" s="167"/>
      <c r="I2" s="165"/>
      <c r="J2" s="165"/>
      <c r="K2" s="165"/>
      <c r="L2" s="166"/>
      <c r="M2" s="166">
        <v>198669.25</v>
      </c>
    </row>
    <row r="3" spans="1:13" ht="11.25" x14ac:dyDescent="0.2">
      <c r="A3" s="168"/>
      <c r="B3" s="168"/>
      <c r="C3" s="168"/>
      <c r="D3" s="168"/>
      <c r="E3" s="168"/>
      <c r="F3" s="168"/>
      <c r="G3" s="168" t="s">
        <v>177</v>
      </c>
      <c r="H3" s="169">
        <v>44440</v>
      </c>
      <c r="I3" s="168" t="s">
        <v>453</v>
      </c>
      <c r="J3" s="168" t="s">
        <v>750</v>
      </c>
      <c r="K3" s="168"/>
      <c r="L3" s="170">
        <v>-650</v>
      </c>
      <c r="M3" s="170">
        <v>198019.25</v>
      </c>
    </row>
    <row r="4" spans="1:13" ht="11.25" x14ac:dyDescent="0.2">
      <c r="A4" s="168"/>
      <c r="B4" s="168"/>
      <c r="C4" s="168"/>
      <c r="D4" s="168"/>
      <c r="E4" s="168"/>
      <c r="F4" s="168"/>
      <c r="G4" s="168" t="s">
        <v>180</v>
      </c>
      <c r="H4" s="169">
        <v>44441</v>
      </c>
      <c r="I4" s="168"/>
      <c r="J4" s="168" t="s">
        <v>186</v>
      </c>
      <c r="K4" s="168" t="s">
        <v>778</v>
      </c>
      <c r="L4" s="170">
        <v>-1342.84</v>
      </c>
      <c r="M4" s="170">
        <v>196676.41</v>
      </c>
    </row>
    <row r="5" spans="1:13" ht="11.25" x14ac:dyDescent="0.2">
      <c r="A5" s="168"/>
      <c r="B5" s="168"/>
      <c r="C5" s="168"/>
      <c r="D5" s="168"/>
      <c r="E5" s="168"/>
      <c r="F5" s="168"/>
      <c r="G5" s="168" t="s">
        <v>177</v>
      </c>
      <c r="H5" s="169">
        <v>44441</v>
      </c>
      <c r="I5" s="168" t="s">
        <v>221</v>
      </c>
      <c r="J5" s="168" t="s">
        <v>471</v>
      </c>
      <c r="K5" s="168"/>
      <c r="L5" s="170">
        <v>-4.25</v>
      </c>
      <c r="M5" s="170">
        <v>196672.16</v>
      </c>
    </row>
    <row r="6" spans="1:13" ht="11.25" x14ac:dyDescent="0.2">
      <c r="A6" s="168"/>
      <c r="B6" s="168"/>
      <c r="C6" s="168"/>
      <c r="D6" s="168"/>
      <c r="E6" s="168"/>
      <c r="F6" s="168"/>
      <c r="G6" s="168" t="s">
        <v>177</v>
      </c>
      <c r="H6" s="169">
        <v>44441</v>
      </c>
      <c r="I6" s="168" t="s">
        <v>221</v>
      </c>
      <c r="J6" s="168" t="s">
        <v>779</v>
      </c>
      <c r="K6" s="168"/>
      <c r="L6" s="170">
        <v>-73.150000000000006</v>
      </c>
      <c r="M6" s="170">
        <v>196599.01</v>
      </c>
    </row>
    <row r="7" spans="1:13" ht="11.25" x14ac:dyDescent="0.2">
      <c r="A7" s="168"/>
      <c r="B7" s="168"/>
      <c r="C7" s="168"/>
      <c r="D7" s="168"/>
      <c r="E7" s="168"/>
      <c r="F7" s="168"/>
      <c r="G7" s="168" t="s">
        <v>177</v>
      </c>
      <c r="H7" s="169">
        <v>44442</v>
      </c>
      <c r="I7" s="168" t="s">
        <v>220</v>
      </c>
      <c r="J7" s="168" t="s">
        <v>184</v>
      </c>
      <c r="K7" s="168" t="s">
        <v>459</v>
      </c>
      <c r="L7" s="170">
        <v>-170.77</v>
      </c>
      <c r="M7" s="170">
        <v>196428.24</v>
      </c>
    </row>
    <row r="8" spans="1:13" ht="11.25" x14ac:dyDescent="0.2">
      <c r="A8" s="168"/>
      <c r="B8" s="168"/>
      <c r="C8" s="168"/>
      <c r="D8" s="168"/>
      <c r="E8" s="168"/>
      <c r="F8" s="168"/>
      <c r="G8" s="168" t="s">
        <v>177</v>
      </c>
      <c r="H8" s="169">
        <v>44442</v>
      </c>
      <c r="I8" s="168" t="s">
        <v>453</v>
      </c>
      <c r="J8" s="168" t="s">
        <v>454</v>
      </c>
      <c r="K8" s="168" t="s">
        <v>458</v>
      </c>
      <c r="L8" s="170">
        <v>-380.37</v>
      </c>
      <c r="M8" s="170">
        <v>196047.87</v>
      </c>
    </row>
    <row r="9" spans="1:13" ht="11.25" x14ac:dyDescent="0.2">
      <c r="A9" s="168"/>
      <c r="B9" s="168"/>
      <c r="C9" s="168"/>
      <c r="D9" s="168"/>
      <c r="E9" s="168"/>
      <c r="F9" s="168"/>
      <c r="G9" s="168" t="s">
        <v>177</v>
      </c>
      <c r="H9" s="169">
        <v>44442</v>
      </c>
      <c r="I9" s="168" t="s">
        <v>453</v>
      </c>
      <c r="J9" s="168" t="s">
        <v>454</v>
      </c>
      <c r="K9" s="168" t="s">
        <v>455</v>
      </c>
      <c r="L9" s="170">
        <v>-62.81</v>
      </c>
      <c r="M9" s="170">
        <v>195985.06</v>
      </c>
    </row>
    <row r="10" spans="1:13" ht="11.25" x14ac:dyDescent="0.2">
      <c r="A10" s="168"/>
      <c r="B10" s="168"/>
      <c r="C10" s="168"/>
      <c r="D10" s="168"/>
      <c r="E10" s="168"/>
      <c r="F10" s="168"/>
      <c r="G10" s="168" t="s">
        <v>177</v>
      </c>
      <c r="H10" s="169">
        <v>44442</v>
      </c>
      <c r="I10" s="168" t="s">
        <v>453</v>
      </c>
      <c r="J10" s="168" t="s">
        <v>454</v>
      </c>
      <c r="K10" s="168" t="s">
        <v>457</v>
      </c>
      <c r="L10" s="170">
        <v>-33.93</v>
      </c>
      <c r="M10" s="170">
        <v>195951.13</v>
      </c>
    </row>
    <row r="11" spans="1:13" ht="11.25" x14ac:dyDescent="0.2">
      <c r="A11" s="168"/>
      <c r="B11" s="168"/>
      <c r="C11" s="168"/>
      <c r="D11" s="168"/>
      <c r="E11" s="168"/>
      <c r="F11" s="168"/>
      <c r="G11" s="168" t="s">
        <v>177</v>
      </c>
      <c r="H11" s="169">
        <v>44442</v>
      </c>
      <c r="I11" s="168" t="s">
        <v>453</v>
      </c>
      <c r="J11" s="168" t="s">
        <v>454</v>
      </c>
      <c r="K11" s="168" t="s">
        <v>456</v>
      </c>
      <c r="L11" s="170">
        <v>-91.79</v>
      </c>
      <c r="M11" s="170">
        <v>195859.34</v>
      </c>
    </row>
    <row r="12" spans="1:13" ht="11.25" x14ac:dyDescent="0.2">
      <c r="A12" s="168"/>
      <c r="B12" s="168"/>
      <c r="C12" s="168"/>
      <c r="D12" s="168"/>
      <c r="E12" s="168"/>
      <c r="F12" s="168"/>
      <c r="G12" s="168" t="s">
        <v>179</v>
      </c>
      <c r="H12" s="169">
        <v>44442</v>
      </c>
      <c r="I12" s="168" t="s">
        <v>847</v>
      </c>
      <c r="J12" s="168" t="s">
        <v>748</v>
      </c>
      <c r="K12" s="168" t="s">
        <v>232</v>
      </c>
      <c r="L12" s="170">
        <v>0</v>
      </c>
      <c r="M12" s="170">
        <v>195859.34</v>
      </c>
    </row>
    <row r="13" spans="1:13" ht="11.25" x14ac:dyDescent="0.2">
      <c r="A13" s="168"/>
      <c r="B13" s="168"/>
      <c r="C13" s="168"/>
      <c r="D13" s="168"/>
      <c r="E13" s="168"/>
      <c r="F13" s="168"/>
      <c r="G13" s="168" t="s">
        <v>179</v>
      </c>
      <c r="H13" s="169">
        <v>44442</v>
      </c>
      <c r="I13" s="168" t="s">
        <v>848</v>
      </c>
      <c r="J13" s="168" t="s">
        <v>183</v>
      </c>
      <c r="K13" s="168" t="s">
        <v>232</v>
      </c>
      <c r="L13" s="170">
        <v>0</v>
      </c>
      <c r="M13" s="170">
        <v>195859.34</v>
      </c>
    </row>
    <row r="14" spans="1:13" ht="11.25" x14ac:dyDescent="0.2">
      <c r="A14" s="168"/>
      <c r="B14" s="168"/>
      <c r="C14" s="168"/>
      <c r="D14" s="168"/>
      <c r="E14" s="168"/>
      <c r="F14" s="168"/>
      <c r="G14" s="168" t="s">
        <v>180</v>
      </c>
      <c r="H14" s="169">
        <v>44442</v>
      </c>
      <c r="I14" s="168" t="s">
        <v>383</v>
      </c>
      <c r="J14" s="168" t="s">
        <v>336</v>
      </c>
      <c r="K14" s="168" t="s">
        <v>780</v>
      </c>
      <c r="L14" s="170">
        <v>-43.02</v>
      </c>
      <c r="M14" s="170">
        <v>195816.32000000001</v>
      </c>
    </row>
    <row r="15" spans="1:13" ht="11.25" x14ac:dyDescent="0.2">
      <c r="A15" s="168"/>
      <c r="B15" s="168"/>
      <c r="C15" s="168"/>
      <c r="D15" s="168"/>
      <c r="E15" s="168"/>
      <c r="F15" s="168"/>
      <c r="G15" s="168" t="s">
        <v>180</v>
      </c>
      <c r="H15" s="169">
        <v>44442</v>
      </c>
      <c r="I15" s="168" t="s">
        <v>383</v>
      </c>
      <c r="J15" s="168" t="s">
        <v>336</v>
      </c>
      <c r="K15" s="168" t="s">
        <v>781</v>
      </c>
      <c r="L15" s="170">
        <v>-310.68</v>
      </c>
      <c r="M15" s="170">
        <v>195505.64</v>
      </c>
    </row>
    <row r="16" spans="1:13" ht="11.25" x14ac:dyDescent="0.2">
      <c r="A16" s="168"/>
      <c r="B16" s="168"/>
      <c r="C16" s="168"/>
      <c r="D16" s="168"/>
      <c r="E16" s="168"/>
      <c r="F16" s="168"/>
      <c r="G16" s="168" t="s">
        <v>180</v>
      </c>
      <c r="H16" s="169">
        <v>44442</v>
      </c>
      <c r="I16" s="168" t="s">
        <v>383</v>
      </c>
      <c r="J16" s="168" t="s">
        <v>338</v>
      </c>
      <c r="K16" s="168" t="s">
        <v>782</v>
      </c>
      <c r="L16" s="170">
        <v>-2.25</v>
      </c>
      <c r="M16" s="170">
        <v>195503.39</v>
      </c>
    </row>
    <row r="17" spans="1:13" ht="11.25" x14ac:dyDescent="0.2">
      <c r="A17" s="168"/>
      <c r="B17" s="168"/>
      <c r="C17" s="168"/>
      <c r="D17" s="168"/>
      <c r="E17" s="168"/>
      <c r="F17" s="168"/>
      <c r="G17" s="168" t="s">
        <v>180</v>
      </c>
      <c r="H17" s="169">
        <v>44442</v>
      </c>
      <c r="I17" s="168" t="s">
        <v>383</v>
      </c>
      <c r="J17" s="168" t="s">
        <v>338</v>
      </c>
      <c r="K17" s="168" t="s">
        <v>783</v>
      </c>
      <c r="L17" s="170">
        <v>-8.07</v>
      </c>
      <c r="M17" s="170">
        <v>195495.32</v>
      </c>
    </row>
    <row r="18" spans="1:13" ht="11.25" x14ac:dyDescent="0.2">
      <c r="A18" s="168"/>
      <c r="B18" s="168"/>
      <c r="C18" s="168"/>
      <c r="D18" s="168"/>
      <c r="E18" s="168"/>
      <c r="F18" s="168"/>
      <c r="G18" s="168" t="s">
        <v>177</v>
      </c>
      <c r="H18" s="169">
        <v>44442</v>
      </c>
      <c r="I18" s="168" t="s">
        <v>220</v>
      </c>
      <c r="J18" s="168" t="s">
        <v>747</v>
      </c>
      <c r="K18" s="168"/>
      <c r="L18" s="170">
        <v>-220.97</v>
      </c>
      <c r="M18" s="170">
        <v>195274.35</v>
      </c>
    </row>
    <row r="19" spans="1:13" ht="11.25" x14ac:dyDescent="0.2">
      <c r="A19" s="168"/>
      <c r="B19" s="168"/>
      <c r="C19" s="168"/>
      <c r="D19" s="168"/>
      <c r="E19" s="168"/>
      <c r="F19" s="168"/>
      <c r="G19" s="168" t="s">
        <v>178</v>
      </c>
      <c r="H19" s="169">
        <v>44444</v>
      </c>
      <c r="I19" s="168"/>
      <c r="J19" s="168"/>
      <c r="K19" s="168" t="s">
        <v>178</v>
      </c>
      <c r="L19" s="170">
        <v>5664</v>
      </c>
      <c r="M19" s="170">
        <v>200938.35</v>
      </c>
    </row>
    <row r="20" spans="1:13" ht="11.25" x14ac:dyDescent="0.2">
      <c r="A20" s="168"/>
      <c r="B20" s="168"/>
      <c r="C20" s="168"/>
      <c r="D20" s="168"/>
      <c r="E20" s="168"/>
      <c r="F20" s="168"/>
      <c r="G20" s="168" t="s">
        <v>180</v>
      </c>
      <c r="H20" s="169">
        <v>44445</v>
      </c>
      <c r="I20" s="168" t="s">
        <v>849</v>
      </c>
      <c r="J20" s="168" t="s">
        <v>587</v>
      </c>
      <c r="K20" s="168" t="s">
        <v>588</v>
      </c>
      <c r="L20" s="170">
        <v>-2173.39</v>
      </c>
      <c r="M20" s="170">
        <v>198764.96</v>
      </c>
    </row>
    <row r="21" spans="1:13" ht="11.25" x14ac:dyDescent="0.2">
      <c r="A21" s="168"/>
      <c r="B21" s="168"/>
      <c r="C21" s="168"/>
      <c r="D21" s="168"/>
      <c r="E21" s="168"/>
      <c r="F21" s="168"/>
      <c r="G21" s="168" t="s">
        <v>177</v>
      </c>
      <c r="H21" s="169">
        <v>44445</v>
      </c>
      <c r="I21" s="168" t="s">
        <v>850</v>
      </c>
      <c r="J21" s="168" t="s">
        <v>784</v>
      </c>
      <c r="K21" s="168"/>
      <c r="L21" s="170">
        <v>-56.46</v>
      </c>
      <c r="M21" s="170">
        <v>198708.5</v>
      </c>
    </row>
    <row r="22" spans="1:13" ht="11.25" x14ac:dyDescent="0.2">
      <c r="A22" s="168"/>
      <c r="B22" s="168"/>
      <c r="C22" s="168"/>
      <c r="D22" s="168"/>
      <c r="E22" s="168"/>
      <c r="F22" s="168"/>
      <c r="G22" s="168" t="s">
        <v>180</v>
      </c>
      <c r="H22" s="169">
        <v>44445</v>
      </c>
      <c r="I22" s="168" t="s">
        <v>851</v>
      </c>
      <c r="J22" s="168" t="s">
        <v>785</v>
      </c>
      <c r="K22" s="168" t="s">
        <v>786</v>
      </c>
      <c r="L22" s="170">
        <v>-3493.33</v>
      </c>
      <c r="M22" s="170">
        <v>195215.17</v>
      </c>
    </row>
    <row r="23" spans="1:13" ht="11.25" x14ac:dyDescent="0.2">
      <c r="A23" s="168"/>
      <c r="B23" s="168"/>
      <c r="C23" s="168"/>
      <c r="D23" s="168"/>
      <c r="E23" s="168"/>
      <c r="F23" s="168"/>
      <c r="G23" s="168" t="s">
        <v>180</v>
      </c>
      <c r="H23" s="169">
        <v>44445</v>
      </c>
      <c r="I23" s="168" t="s">
        <v>852</v>
      </c>
      <c r="J23" s="168" t="s">
        <v>785</v>
      </c>
      <c r="K23" s="168" t="s">
        <v>786</v>
      </c>
      <c r="L23" s="170">
        <v>-3493.33</v>
      </c>
      <c r="M23" s="170">
        <v>191721.84</v>
      </c>
    </row>
    <row r="24" spans="1:13" ht="11.25" x14ac:dyDescent="0.2">
      <c r="A24" s="168"/>
      <c r="B24" s="168"/>
      <c r="C24" s="168"/>
      <c r="D24" s="168"/>
      <c r="E24" s="168"/>
      <c r="F24" s="168"/>
      <c r="G24" s="168" t="s">
        <v>177</v>
      </c>
      <c r="H24" s="169">
        <v>44445</v>
      </c>
      <c r="I24" s="168" t="s">
        <v>853</v>
      </c>
      <c r="J24" s="168" t="s">
        <v>787</v>
      </c>
      <c r="K24" s="168" t="s">
        <v>788</v>
      </c>
      <c r="L24" s="170">
        <v>-1713.61</v>
      </c>
      <c r="M24" s="170">
        <v>190008.23</v>
      </c>
    </row>
    <row r="25" spans="1:13" ht="11.25" x14ac:dyDescent="0.2">
      <c r="A25" s="168"/>
      <c r="B25" s="168"/>
      <c r="C25" s="168"/>
      <c r="D25" s="168"/>
      <c r="E25" s="168"/>
      <c r="F25" s="168"/>
      <c r="G25" s="168" t="s">
        <v>177</v>
      </c>
      <c r="H25" s="169">
        <v>44445</v>
      </c>
      <c r="I25" s="168" t="s">
        <v>854</v>
      </c>
      <c r="J25" s="168" t="s">
        <v>789</v>
      </c>
      <c r="K25" s="168"/>
      <c r="L25" s="170">
        <v>-6.49</v>
      </c>
      <c r="M25" s="170">
        <v>190001.74</v>
      </c>
    </row>
    <row r="26" spans="1:13" ht="11.25" x14ac:dyDescent="0.2">
      <c r="A26" s="168"/>
      <c r="B26" s="168"/>
      <c r="C26" s="168"/>
      <c r="D26" s="168"/>
      <c r="E26" s="168"/>
      <c r="F26" s="168"/>
      <c r="G26" s="168" t="s">
        <v>177</v>
      </c>
      <c r="H26" s="169">
        <v>44445</v>
      </c>
      <c r="I26" s="168" t="s">
        <v>855</v>
      </c>
      <c r="J26" s="168" t="s">
        <v>790</v>
      </c>
      <c r="K26" s="168" t="s">
        <v>791</v>
      </c>
      <c r="L26" s="170">
        <v>-89</v>
      </c>
      <c r="M26" s="170">
        <v>189912.74</v>
      </c>
    </row>
    <row r="27" spans="1:13" ht="11.25" x14ac:dyDescent="0.2">
      <c r="A27" s="168"/>
      <c r="B27" s="168"/>
      <c r="C27" s="168"/>
      <c r="D27" s="168"/>
      <c r="E27" s="168"/>
      <c r="F27" s="168"/>
      <c r="G27" s="168" t="s">
        <v>177</v>
      </c>
      <c r="H27" s="169">
        <v>44445</v>
      </c>
      <c r="I27" s="168" t="s">
        <v>856</v>
      </c>
      <c r="J27" s="168" t="s">
        <v>792</v>
      </c>
      <c r="K27" s="168" t="s">
        <v>793</v>
      </c>
      <c r="L27" s="170">
        <v>-198</v>
      </c>
      <c r="M27" s="170">
        <v>189714.74</v>
      </c>
    </row>
    <row r="28" spans="1:13" ht="11.25" x14ac:dyDescent="0.2">
      <c r="A28" s="168"/>
      <c r="B28" s="168"/>
      <c r="C28" s="168"/>
      <c r="D28" s="168"/>
      <c r="E28" s="168"/>
      <c r="F28" s="168"/>
      <c r="G28" s="168" t="s">
        <v>177</v>
      </c>
      <c r="H28" s="169">
        <v>44445</v>
      </c>
      <c r="I28" s="168" t="s">
        <v>857</v>
      </c>
      <c r="J28" s="168" t="s">
        <v>794</v>
      </c>
      <c r="K28" s="168" t="s">
        <v>795</v>
      </c>
      <c r="L28" s="170">
        <v>-1650</v>
      </c>
      <c r="M28" s="170">
        <v>188064.74</v>
      </c>
    </row>
    <row r="29" spans="1:13" ht="11.25" x14ac:dyDescent="0.2">
      <c r="A29" s="168"/>
      <c r="B29" s="168"/>
      <c r="C29" s="168"/>
      <c r="D29" s="168"/>
      <c r="E29" s="168"/>
      <c r="F29" s="168"/>
      <c r="G29" s="168" t="s">
        <v>177</v>
      </c>
      <c r="H29" s="169">
        <v>44445</v>
      </c>
      <c r="I29" s="168" t="s">
        <v>858</v>
      </c>
      <c r="J29" s="168" t="s">
        <v>183</v>
      </c>
      <c r="K29" s="168"/>
      <c r="L29" s="170">
        <v>-8.06</v>
      </c>
      <c r="M29" s="170">
        <v>188056.68</v>
      </c>
    </row>
    <row r="30" spans="1:13" ht="11.25" x14ac:dyDescent="0.2">
      <c r="A30" s="168"/>
      <c r="B30" s="168"/>
      <c r="C30" s="168"/>
      <c r="D30" s="168"/>
      <c r="E30" s="168"/>
      <c r="F30" s="168"/>
      <c r="G30" s="168" t="s">
        <v>177</v>
      </c>
      <c r="H30" s="169">
        <v>44445</v>
      </c>
      <c r="I30" s="168" t="s">
        <v>859</v>
      </c>
      <c r="J30" s="168"/>
      <c r="K30" s="168" t="s">
        <v>796</v>
      </c>
      <c r="L30" s="170">
        <v>0</v>
      </c>
      <c r="M30" s="170">
        <v>188056.68</v>
      </c>
    </row>
    <row r="31" spans="1:13" ht="11.25" x14ac:dyDescent="0.2">
      <c r="A31" s="168"/>
      <c r="B31" s="168"/>
      <c r="C31" s="168"/>
      <c r="D31" s="168"/>
      <c r="E31" s="168"/>
      <c r="F31" s="168"/>
      <c r="G31" s="168" t="s">
        <v>177</v>
      </c>
      <c r="H31" s="169">
        <v>44445</v>
      </c>
      <c r="I31" s="168" t="s">
        <v>860</v>
      </c>
      <c r="J31" s="168"/>
      <c r="K31" s="168" t="s">
        <v>796</v>
      </c>
      <c r="L31" s="170">
        <v>0</v>
      </c>
      <c r="M31" s="170">
        <v>188056.68</v>
      </c>
    </row>
    <row r="32" spans="1:13" ht="11.25" x14ac:dyDescent="0.2">
      <c r="A32" s="168"/>
      <c r="B32" s="168"/>
      <c r="C32" s="168"/>
      <c r="D32" s="168"/>
      <c r="E32" s="168"/>
      <c r="F32" s="168"/>
      <c r="G32" s="168" t="s">
        <v>177</v>
      </c>
      <c r="H32" s="169">
        <v>44445</v>
      </c>
      <c r="I32" s="168" t="s">
        <v>861</v>
      </c>
      <c r="J32" s="168"/>
      <c r="K32" s="168" t="s">
        <v>796</v>
      </c>
      <c r="L32" s="170">
        <v>0</v>
      </c>
      <c r="M32" s="170">
        <v>188056.68</v>
      </c>
    </row>
    <row r="33" spans="1:13" ht="11.25" x14ac:dyDescent="0.2">
      <c r="A33" s="168"/>
      <c r="B33" s="168"/>
      <c r="C33" s="168"/>
      <c r="D33" s="168"/>
      <c r="E33" s="168"/>
      <c r="F33" s="168"/>
      <c r="G33" s="168" t="s">
        <v>177</v>
      </c>
      <c r="H33" s="169">
        <v>44445</v>
      </c>
      <c r="I33" s="168" t="s">
        <v>862</v>
      </c>
      <c r="J33" s="168"/>
      <c r="K33" s="168" t="s">
        <v>796</v>
      </c>
      <c r="L33" s="170">
        <v>0</v>
      </c>
      <c r="M33" s="170">
        <v>188056.68</v>
      </c>
    </row>
    <row r="34" spans="1:13" ht="11.25" x14ac:dyDescent="0.2">
      <c r="A34" s="168"/>
      <c r="B34" s="168"/>
      <c r="C34" s="168"/>
      <c r="D34" s="168"/>
      <c r="E34" s="168"/>
      <c r="F34" s="168"/>
      <c r="G34" s="168" t="s">
        <v>177</v>
      </c>
      <c r="H34" s="169">
        <v>44445</v>
      </c>
      <c r="I34" s="168" t="s">
        <v>863</v>
      </c>
      <c r="J34" s="168"/>
      <c r="K34" s="168" t="s">
        <v>796</v>
      </c>
      <c r="L34" s="170">
        <v>0</v>
      </c>
      <c r="M34" s="170">
        <v>188056.68</v>
      </c>
    </row>
    <row r="35" spans="1:13" ht="11.25" x14ac:dyDescent="0.2">
      <c r="A35" s="168"/>
      <c r="B35" s="168"/>
      <c r="C35" s="168"/>
      <c r="D35" s="168"/>
      <c r="E35" s="168"/>
      <c r="F35" s="168"/>
      <c r="G35" s="168" t="s">
        <v>178</v>
      </c>
      <c r="H35" s="169">
        <v>44446</v>
      </c>
      <c r="I35" s="168"/>
      <c r="J35" s="168"/>
      <c r="K35" s="168" t="s">
        <v>280</v>
      </c>
      <c r="L35" s="170">
        <v>1291.8900000000001</v>
      </c>
      <c r="M35" s="170">
        <v>189348.57</v>
      </c>
    </row>
    <row r="36" spans="1:13" ht="11.25" x14ac:dyDescent="0.2">
      <c r="A36" s="168"/>
      <c r="B36" s="168"/>
      <c r="C36" s="168"/>
      <c r="D36" s="168"/>
      <c r="E36" s="168"/>
      <c r="F36" s="168"/>
      <c r="G36" s="168" t="s">
        <v>463</v>
      </c>
      <c r="H36" s="169">
        <v>44447</v>
      </c>
      <c r="I36" s="168" t="s">
        <v>653</v>
      </c>
      <c r="J36" s="168"/>
      <c r="K36" s="168" t="s">
        <v>797</v>
      </c>
      <c r="L36" s="170">
        <v>-300</v>
      </c>
      <c r="M36" s="170">
        <v>189048.57</v>
      </c>
    </row>
    <row r="37" spans="1:13" ht="11.25" x14ac:dyDescent="0.2">
      <c r="A37" s="168"/>
      <c r="B37" s="168"/>
      <c r="C37" s="168"/>
      <c r="D37" s="168"/>
      <c r="E37" s="168"/>
      <c r="F37" s="168"/>
      <c r="G37" s="168" t="s">
        <v>177</v>
      </c>
      <c r="H37" s="169">
        <v>44448</v>
      </c>
      <c r="I37" s="168" t="s">
        <v>220</v>
      </c>
      <c r="J37" s="168" t="s">
        <v>181</v>
      </c>
      <c r="K37" s="168" t="s">
        <v>337</v>
      </c>
      <c r="L37" s="170">
        <v>-1199</v>
      </c>
      <c r="M37" s="170">
        <v>187849.57</v>
      </c>
    </row>
    <row r="38" spans="1:13" ht="11.25" x14ac:dyDescent="0.2">
      <c r="A38" s="168"/>
      <c r="B38" s="168"/>
      <c r="C38" s="168"/>
      <c r="D38" s="168"/>
      <c r="E38" s="168"/>
      <c r="F38" s="168"/>
      <c r="G38" s="168" t="s">
        <v>177</v>
      </c>
      <c r="H38" s="169">
        <v>44448</v>
      </c>
      <c r="I38" s="168" t="s">
        <v>220</v>
      </c>
      <c r="J38" s="168" t="s">
        <v>181</v>
      </c>
      <c r="K38" s="168" t="s">
        <v>231</v>
      </c>
      <c r="L38" s="170">
        <v>-205</v>
      </c>
      <c r="M38" s="170">
        <v>187644.57</v>
      </c>
    </row>
    <row r="39" spans="1:13" ht="11.25" x14ac:dyDescent="0.2">
      <c r="A39" s="168"/>
      <c r="B39" s="168"/>
      <c r="C39" s="168"/>
      <c r="D39" s="168"/>
      <c r="E39" s="168"/>
      <c r="F39" s="168"/>
      <c r="G39" s="168" t="s">
        <v>178</v>
      </c>
      <c r="H39" s="169">
        <v>44450</v>
      </c>
      <c r="I39" s="168"/>
      <c r="J39" s="168"/>
      <c r="K39" s="168" t="s">
        <v>798</v>
      </c>
      <c r="L39" s="170">
        <v>290.89</v>
      </c>
      <c r="M39" s="170">
        <v>187935.46</v>
      </c>
    </row>
    <row r="40" spans="1:13" ht="11.25" x14ac:dyDescent="0.2">
      <c r="A40" s="168"/>
      <c r="B40" s="168"/>
      <c r="C40" s="168"/>
      <c r="D40" s="168"/>
      <c r="E40" s="168"/>
      <c r="F40" s="168"/>
      <c r="G40" s="168" t="s">
        <v>178</v>
      </c>
      <c r="H40" s="169">
        <v>44451</v>
      </c>
      <c r="I40" s="168"/>
      <c r="J40" s="168"/>
      <c r="K40" s="168" t="s">
        <v>280</v>
      </c>
      <c r="L40" s="170">
        <v>1928.21</v>
      </c>
      <c r="M40" s="170">
        <v>189863.67</v>
      </c>
    </row>
    <row r="41" spans="1:13" ht="11.25" x14ac:dyDescent="0.2">
      <c r="A41" s="168"/>
      <c r="B41" s="168"/>
      <c r="C41" s="168"/>
      <c r="D41" s="168"/>
      <c r="E41" s="168"/>
      <c r="F41" s="168"/>
      <c r="G41" s="168" t="s">
        <v>177</v>
      </c>
      <c r="H41" s="169">
        <v>44452</v>
      </c>
      <c r="I41" s="168" t="s">
        <v>221</v>
      </c>
      <c r="J41" s="168" t="s">
        <v>799</v>
      </c>
      <c r="K41" s="168"/>
      <c r="L41" s="170">
        <v>-4</v>
      </c>
      <c r="M41" s="170">
        <v>189859.67</v>
      </c>
    </row>
    <row r="42" spans="1:13" ht="11.25" x14ac:dyDescent="0.2">
      <c r="A42" s="168"/>
      <c r="B42" s="168"/>
      <c r="C42" s="168"/>
      <c r="D42" s="168"/>
      <c r="E42" s="168"/>
      <c r="F42" s="168"/>
      <c r="G42" s="168" t="s">
        <v>178</v>
      </c>
      <c r="H42" s="169">
        <v>44452</v>
      </c>
      <c r="I42" s="168"/>
      <c r="J42" s="168"/>
      <c r="K42" s="168" t="s">
        <v>178</v>
      </c>
      <c r="L42" s="170">
        <v>8273.2099999999991</v>
      </c>
      <c r="M42" s="170">
        <v>198132.88</v>
      </c>
    </row>
    <row r="43" spans="1:13" ht="11.25" x14ac:dyDescent="0.2">
      <c r="A43" s="168"/>
      <c r="B43" s="168"/>
      <c r="C43" s="168"/>
      <c r="D43" s="168"/>
      <c r="E43" s="168"/>
      <c r="F43" s="168"/>
      <c r="G43" s="168" t="s">
        <v>180</v>
      </c>
      <c r="H43" s="169">
        <v>44453</v>
      </c>
      <c r="I43" s="168"/>
      <c r="J43" s="168" t="s">
        <v>186</v>
      </c>
      <c r="K43" s="168" t="s">
        <v>800</v>
      </c>
      <c r="L43" s="170">
        <v>-7541.57</v>
      </c>
      <c r="M43" s="170">
        <v>190591.31</v>
      </c>
    </row>
    <row r="44" spans="1:13" ht="11.25" x14ac:dyDescent="0.2">
      <c r="A44" s="168"/>
      <c r="B44" s="168"/>
      <c r="C44" s="168"/>
      <c r="D44" s="168"/>
      <c r="E44" s="168"/>
      <c r="F44" s="168"/>
      <c r="G44" s="168" t="s">
        <v>180</v>
      </c>
      <c r="H44" s="169">
        <v>44453</v>
      </c>
      <c r="I44" s="168"/>
      <c r="J44" s="168" t="s">
        <v>186</v>
      </c>
      <c r="K44" s="168" t="s">
        <v>800</v>
      </c>
      <c r="L44" s="170">
        <v>-5001.75</v>
      </c>
      <c r="M44" s="170">
        <v>185589.56</v>
      </c>
    </row>
    <row r="45" spans="1:13" ht="11.25" x14ac:dyDescent="0.2">
      <c r="A45" s="168"/>
      <c r="B45" s="168"/>
      <c r="C45" s="168"/>
      <c r="D45" s="168"/>
      <c r="E45" s="168"/>
      <c r="F45" s="168"/>
      <c r="G45" s="168" t="s">
        <v>177</v>
      </c>
      <c r="H45" s="169">
        <v>44453</v>
      </c>
      <c r="I45" s="168" t="s">
        <v>220</v>
      </c>
      <c r="J45" s="168" t="s">
        <v>465</v>
      </c>
      <c r="K45" s="168"/>
      <c r="L45" s="170">
        <v>-114.88</v>
      </c>
      <c r="M45" s="170">
        <v>185474.68</v>
      </c>
    </row>
    <row r="46" spans="1:13" ht="11.25" x14ac:dyDescent="0.2">
      <c r="A46" s="168"/>
      <c r="B46" s="168"/>
      <c r="C46" s="168"/>
      <c r="D46" s="168"/>
      <c r="E46" s="168"/>
      <c r="F46" s="168"/>
      <c r="G46" s="168" t="s">
        <v>179</v>
      </c>
      <c r="H46" s="169">
        <v>44454</v>
      </c>
      <c r="I46" s="168" t="s">
        <v>864</v>
      </c>
      <c r="J46" s="168" t="s">
        <v>418</v>
      </c>
      <c r="K46" s="168" t="s">
        <v>232</v>
      </c>
      <c r="L46" s="170">
        <v>0</v>
      </c>
      <c r="M46" s="170">
        <v>185474.68</v>
      </c>
    </row>
    <row r="47" spans="1:13" ht="11.25" x14ac:dyDescent="0.2">
      <c r="A47" s="168"/>
      <c r="B47" s="168"/>
      <c r="C47" s="168"/>
      <c r="D47" s="168"/>
      <c r="E47" s="168"/>
      <c r="F47" s="168"/>
      <c r="G47" s="168" t="s">
        <v>179</v>
      </c>
      <c r="H47" s="169">
        <v>44454</v>
      </c>
      <c r="I47" s="168" t="s">
        <v>865</v>
      </c>
      <c r="J47" s="168" t="s">
        <v>451</v>
      </c>
      <c r="K47" s="168" t="s">
        <v>232</v>
      </c>
      <c r="L47" s="170">
        <v>0</v>
      </c>
      <c r="M47" s="170">
        <v>185474.68</v>
      </c>
    </row>
    <row r="48" spans="1:13" ht="11.25" x14ac:dyDescent="0.2">
      <c r="A48" s="168"/>
      <c r="B48" s="168"/>
      <c r="C48" s="168"/>
      <c r="D48" s="168"/>
      <c r="E48" s="168"/>
      <c r="F48" s="168"/>
      <c r="G48" s="168" t="s">
        <v>179</v>
      </c>
      <c r="H48" s="169">
        <v>44454</v>
      </c>
      <c r="I48" s="168" t="s">
        <v>866</v>
      </c>
      <c r="J48" s="168" t="s">
        <v>182</v>
      </c>
      <c r="K48" s="168" t="s">
        <v>232</v>
      </c>
      <c r="L48" s="170">
        <v>0</v>
      </c>
      <c r="M48" s="170">
        <v>185474.68</v>
      </c>
    </row>
    <row r="49" spans="1:13" ht="11.25" x14ac:dyDescent="0.2">
      <c r="A49" s="168"/>
      <c r="B49" s="168"/>
      <c r="C49" s="168"/>
      <c r="D49" s="168"/>
      <c r="E49" s="168"/>
      <c r="F49" s="168"/>
      <c r="G49" s="168" t="s">
        <v>179</v>
      </c>
      <c r="H49" s="169">
        <v>44454</v>
      </c>
      <c r="I49" s="168" t="s">
        <v>867</v>
      </c>
      <c r="J49" s="168" t="s">
        <v>452</v>
      </c>
      <c r="K49" s="168" t="s">
        <v>232</v>
      </c>
      <c r="L49" s="170">
        <v>0</v>
      </c>
      <c r="M49" s="170">
        <v>185474.68</v>
      </c>
    </row>
    <row r="50" spans="1:13" ht="11.25" x14ac:dyDescent="0.2">
      <c r="A50" s="168"/>
      <c r="B50" s="168"/>
      <c r="C50" s="168"/>
      <c r="D50" s="168"/>
      <c r="E50" s="168"/>
      <c r="F50" s="168"/>
      <c r="G50" s="168" t="s">
        <v>180</v>
      </c>
      <c r="H50" s="169">
        <v>44454</v>
      </c>
      <c r="I50" s="168" t="s">
        <v>383</v>
      </c>
      <c r="J50" s="168" t="s">
        <v>336</v>
      </c>
      <c r="K50" s="168" t="s">
        <v>801</v>
      </c>
      <c r="L50" s="170">
        <v>-1055.32</v>
      </c>
      <c r="M50" s="170">
        <v>184419.36</v>
      </c>
    </row>
    <row r="51" spans="1:13" ht="11.25" x14ac:dyDescent="0.2">
      <c r="A51" s="168"/>
      <c r="B51" s="168"/>
      <c r="C51" s="168"/>
      <c r="D51" s="168"/>
      <c r="E51" s="168"/>
      <c r="F51" s="168"/>
      <c r="G51" s="168" t="s">
        <v>180</v>
      </c>
      <c r="H51" s="169">
        <v>44454</v>
      </c>
      <c r="I51" s="168" t="s">
        <v>383</v>
      </c>
      <c r="J51" s="168" t="s">
        <v>338</v>
      </c>
      <c r="K51" s="168" t="s">
        <v>802</v>
      </c>
      <c r="L51" s="170">
        <v>-115.93</v>
      </c>
      <c r="M51" s="170">
        <v>184303.43</v>
      </c>
    </row>
    <row r="52" spans="1:13" ht="11.25" x14ac:dyDescent="0.2">
      <c r="A52" s="168"/>
      <c r="B52" s="168"/>
      <c r="C52" s="168"/>
      <c r="D52" s="168"/>
      <c r="E52" s="168"/>
      <c r="F52" s="168"/>
      <c r="G52" s="168" t="s">
        <v>179</v>
      </c>
      <c r="H52" s="169">
        <v>44454</v>
      </c>
      <c r="I52" s="168" t="s">
        <v>868</v>
      </c>
      <c r="J52" s="168" t="s">
        <v>452</v>
      </c>
      <c r="K52" s="168" t="s">
        <v>232</v>
      </c>
      <c r="L52" s="170">
        <v>0</v>
      </c>
      <c r="M52" s="170">
        <v>184303.43</v>
      </c>
    </row>
    <row r="53" spans="1:13" ht="11.25" x14ac:dyDescent="0.2">
      <c r="A53" s="168"/>
      <c r="B53" s="168"/>
      <c r="C53" s="168"/>
      <c r="D53" s="168"/>
      <c r="E53" s="168"/>
      <c r="F53" s="168"/>
      <c r="G53" s="168" t="s">
        <v>178</v>
      </c>
      <c r="H53" s="169">
        <v>44454</v>
      </c>
      <c r="I53" s="168"/>
      <c r="J53" s="168"/>
      <c r="K53" s="168" t="s">
        <v>178</v>
      </c>
      <c r="L53" s="170">
        <v>2500</v>
      </c>
      <c r="M53" s="170">
        <v>186803.43</v>
      </c>
    </row>
    <row r="54" spans="1:13" ht="11.25" x14ac:dyDescent="0.2">
      <c r="A54" s="168"/>
      <c r="B54" s="168"/>
      <c r="C54" s="168"/>
      <c r="D54" s="168"/>
      <c r="E54" s="168"/>
      <c r="F54" s="168"/>
      <c r="G54" s="168" t="s">
        <v>180</v>
      </c>
      <c r="H54" s="169">
        <v>44455</v>
      </c>
      <c r="I54" s="168"/>
      <c r="J54" s="168" t="s">
        <v>186</v>
      </c>
      <c r="K54" s="168" t="s">
        <v>803</v>
      </c>
      <c r="L54" s="170">
        <v>-1848.85</v>
      </c>
      <c r="M54" s="170">
        <v>184954.58</v>
      </c>
    </row>
    <row r="55" spans="1:13" ht="11.25" x14ac:dyDescent="0.2">
      <c r="A55" s="168"/>
      <c r="B55" s="168"/>
      <c r="C55" s="168"/>
      <c r="D55" s="168"/>
      <c r="E55" s="168"/>
      <c r="F55" s="168"/>
      <c r="G55" s="168" t="s">
        <v>179</v>
      </c>
      <c r="H55" s="169">
        <v>44456</v>
      </c>
      <c r="I55" s="168" t="s">
        <v>869</v>
      </c>
      <c r="J55" s="168" t="s">
        <v>804</v>
      </c>
      <c r="K55" s="168" t="s">
        <v>232</v>
      </c>
      <c r="L55" s="170">
        <v>0</v>
      </c>
      <c r="M55" s="170">
        <v>184954.58</v>
      </c>
    </row>
    <row r="56" spans="1:13" ht="11.25" x14ac:dyDescent="0.2">
      <c r="A56" s="168"/>
      <c r="B56" s="168"/>
      <c r="C56" s="168"/>
      <c r="D56" s="168"/>
      <c r="E56" s="168"/>
      <c r="F56" s="168"/>
      <c r="G56" s="168" t="s">
        <v>179</v>
      </c>
      <c r="H56" s="169">
        <v>44456</v>
      </c>
      <c r="I56" s="168" t="s">
        <v>870</v>
      </c>
      <c r="J56" s="168" t="s">
        <v>183</v>
      </c>
      <c r="K56" s="168" t="s">
        <v>232</v>
      </c>
      <c r="L56" s="170">
        <v>0</v>
      </c>
      <c r="M56" s="170">
        <v>184954.58</v>
      </c>
    </row>
    <row r="57" spans="1:13" ht="11.25" x14ac:dyDescent="0.2">
      <c r="A57" s="168"/>
      <c r="B57" s="168"/>
      <c r="C57" s="168"/>
      <c r="D57" s="168"/>
      <c r="E57" s="168"/>
      <c r="F57" s="168"/>
      <c r="G57" s="168" t="s">
        <v>179</v>
      </c>
      <c r="H57" s="169">
        <v>44456</v>
      </c>
      <c r="I57" s="168" t="s">
        <v>871</v>
      </c>
      <c r="J57" s="168" t="s">
        <v>748</v>
      </c>
      <c r="K57" s="168" t="s">
        <v>232</v>
      </c>
      <c r="L57" s="170">
        <v>0</v>
      </c>
      <c r="M57" s="170">
        <v>184954.58</v>
      </c>
    </row>
    <row r="58" spans="1:13" ht="11.25" x14ac:dyDescent="0.2">
      <c r="A58" s="168"/>
      <c r="B58" s="168"/>
      <c r="C58" s="168"/>
      <c r="D58" s="168"/>
      <c r="E58" s="168"/>
      <c r="F58" s="168"/>
      <c r="G58" s="168" t="s">
        <v>179</v>
      </c>
      <c r="H58" s="169">
        <v>44456</v>
      </c>
      <c r="I58" s="168" t="s">
        <v>872</v>
      </c>
      <c r="J58" s="168" t="s">
        <v>805</v>
      </c>
      <c r="K58" s="168" t="s">
        <v>232</v>
      </c>
      <c r="L58" s="170">
        <v>0</v>
      </c>
      <c r="M58" s="170">
        <v>184954.58</v>
      </c>
    </row>
    <row r="59" spans="1:13" ht="11.25" x14ac:dyDescent="0.2">
      <c r="A59" s="168"/>
      <c r="B59" s="168"/>
      <c r="C59" s="168"/>
      <c r="D59" s="168"/>
      <c r="E59" s="168"/>
      <c r="F59" s="168"/>
      <c r="G59" s="168" t="s">
        <v>179</v>
      </c>
      <c r="H59" s="169">
        <v>44456</v>
      </c>
      <c r="I59" s="168" t="s">
        <v>873</v>
      </c>
      <c r="J59" s="168" t="s">
        <v>806</v>
      </c>
      <c r="K59" s="168" t="s">
        <v>232</v>
      </c>
      <c r="L59" s="170">
        <v>0</v>
      </c>
      <c r="M59" s="170">
        <v>184954.58</v>
      </c>
    </row>
    <row r="60" spans="1:13" ht="11.25" x14ac:dyDescent="0.2">
      <c r="A60" s="168"/>
      <c r="B60" s="168"/>
      <c r="C60" s="168"/>
      <c r="D60" s="168"/>
      <c r="E60" s="168"/>
      <c r="F60" s="168"/>
      <c r="G60" s="168" t="s">
        <v>179</v>
      </c>
      <c r="H60" s="169">
        <v>44456</v>
      </c>
      <c r="I60" s="168" t="s">
        <v>874</v>
      </c>
      <c r="J60" s="168" t="s">
        <v>807</v>
      </c>
      <c r="K60" s="168" t="s">
        <v>232</v>
      </c>
      <c r="L60" s="170">
        <v>0</v>
      </c>
      <c r="M60" s="170">
        <v>184954.58</v>
      </c>
    </row>
    <row r="61" spans="1:13" ht="11.25" x14ac:dyDescent="0.2">
      <c r="A61" s="168"/>
      <c r="B61" s="168"/>
      <c r="C61" s="168"/>
      <c r="D61" s="168"/>
      <c r="E61" s="168"/>
      <c r="F61" s="168"/>
      <c r="G61" s="168" t="s">
        <v>179</v>
      </c>
      <c r="H61" s="169">
        <v>44456</v>
      </c>
      <c r="I61" s="168" t="s">
        <v>875</v>
      </c>
      <c r="J61" s="168" t="s">
        <v>808</v>
      </c>
      <c r="K61" s="168" t="s">
        <v>232</v>
      </c>
      <c r="L61" s="170">
        <v>0</v>
      </c>
      <c r="M61" s="170">
        <v>184954.58</v>
      </c>
    </row>
    <row r="62" spans="1:13" ht="11.25" x14ac:dyDescent="0.2">
      <c r="A62" s="168"/>
      <c r="B62" s="168"/>
      <c r="C62" s="168"/>
      <c r="D62" s="168"/>
      <c r="E62" s="168"/>
      <c r="F62" s="168"/>
      <c r="G62" s="168" t="s">
        <v>179</v>
      </c>
      <c r="H62" s="169">
        <v>44456</v>
      </c>
      <c r="I62" s="168" t="s">
        <v>876</v>
      </c>
      <c r="J62" s="168" t="s">
        <v>809</v>
      </c>
      <c r="K62" s="168" t="s">
        <v>232</v>
      </c>
      <c r="L62" s="170">
        <v>0</v>
      </c>
      <c r="M62" s="170">
        <v>184954.58</v>
      </c>
    </row>
    <row r="63" spans="1:13" ht="11.25" x14ac:dyDescent="0.2">
      <c r="A63" s="168"/>
      <c r="B63" s="168"/>
      <c r="C63" s="168"/>
      <c r="D63" s="168"/>
      <c r="E63" s="168"/>
      <c r="F63" s="168"/>
      <c r="G63" s="168" t="s">
        <v>179</v>
      </c>
      <c r="H63" s="169">
        <v>44456</v>
      </c>
      <c r="I63" s="168" t="s">
        <v>877</v>
      </c>
      <c r="J63" s="168" t="s">
        <v>810</v>
      </c>
      <c r="K63" s="168" t="s">
        <v>232</v>
      </c>
      <c r="L63" s="170">
        <v>0</v>
      </c>
      <c r="M63" s="170">
        <v>184954.58</v>
      </c>
    </row>
    <row r="64" spans="1:13" ht="11.25" x14ac:dyDescent="0.2">
      <c r="A64" s="168"/>
      <c r="B64" s="168"/>
      <c r="C64" s="168"/>
      <c r="D64" s="168"/>
      <c r="E64" s="168"/>
      <c r="F64" s="168"/>
      <c r="G64" s="168" t="s">
        <v>179</v>
      </c>
      <c r="H64" s="169">
        <v>44456</v>
      </c>
      <c r="I64" s="168" t="s">
        <v>878</v>
      </c>
      <c r="J64" s="168" t="s">
        <v>811</v>
      </c>
      <c r="K64" s="168" t="s">
        <v>232</v>
      </c>
      <c r="L64" s="170">
        <v>0</v>
      </c>
      <c r="M64" s="170">
        <v>184954.58</v>
      </c>
    </row>
    <row r="65" spans="1:13" ht="11.25" x14ac:dyDescent="0.2">
      <c r="A65" s="168"/>
      <c r="B65" s="168"/>
      <c r="C65" s="168"/>
      <c r="D65" s="168"/>
      <c r="E65" s="168"/>
      <c r="F65" s="168"/>
      <c r="G65" s="168" t="s">
        <v>179</v>
      </c>
      <c r="H65" s="169">
        <v>44456</v>
      </c>
      <c r="I65" s="168" t="s">
        <v>879</v>
      </c>
      <c r="J65" s="168" t="s">
        <v>812</v>
      </c>
      <c r="K65" s="168" t="s">
        <v>232</v>
      </c>
      <c r="L65" s="170">
        <v>0</v>
      </c>
      <c r="M65" s="170">
        <v>184954.58</v>
      </c>
    </row>
    <row r="66" spans="1:13" ht="11.25" x14ac:dyDescent="0.2">
      <c r="A66" s="168"/>
      <c r="B66" s="168"/>
      <c r="C66" s="168"/>
      <c r="D66" s="168"/>
      <c r="E66" s="168"/>
      <c r="F66" s="168"/>
      <c r="G66" s="168" t="s">
        <v>179</v>
      </c>
      <c r="H66" s="169">
        <v>44456</v>
      </c>
      <c r="I66" s="168" t="s">
        <v>880</v>
      </c>
      <c r="J66" s="168" t="s">
        <v>813</v>
      </c>
      <c r="K66" s="168" t="s">
        <v>232</v>
      </c>
      <c r="L66" s="170">
        <v>0</v>
      </c>
      <c r="M66" s="170">
        <v>184954.58</v>
      </c>
    </row>
    <row r="67" spans="1:13" ht="11.25" x14ac:dyDescent="0.2">
      <c r="A67" s="168"/>
      <c r="B67" s="168"/>
      <c r="C67" s="168"/>
      <c r="D67" s="168"/>
      <c r="E67" s="168"/>
      <c r="F67" s="168"/>
      <c r="G67" s="168" t="s">
        <v>179</v>
      </c>
      <c r="H67" s="169">
        <v>44456</v>
      </c>
      <c r="I67" s="168" t="s">
        <v>881</v>
      </c>
      <c r="J67" s="168" t="s">
        <v>814</v>
      </c>
      <c r="K67" s="168" t="s">
        <v>232</v>
      </c>
      <c r="L67" s="170">
        <v>0</v>
      </c>
      <c r="M67" s="170">
        <v>184954.58</v>
      </c>
    </row>
    <row r="68" spans="1:13" ht="11.25" x14ac:dyDescent="0.2">
      <c r="A68" s="168"/>
      <c r="B68" s="168"/>
      <c r="C68" s="168"/>
      <c r="D68" s="168"/>
      <c r="E68" s="168"/>
      <c r="F68" s="168"/>
      <c r="G68" s="168" t="s">
        <v>180</v>
      </c>
      <c r="H68" s="169">
        <v>44456</v>
      </c>
      <c r="I68" s="168" t="s">
        <v>383</v>
      </c>
      <c r="J68" s="168" t="s">
        <v>336</v>
      </c>
      <c r="K68" s="168" t="s">
        <v>815</v>
      </c>
      <c r="L68" s="170">
        <v>-406.66</v>
      </c>
      <c r="M68" s="170">
        <v>184547.92</v>
      </c>
    </row>
    <row r="69" spans="1:13" ht="11.25" x14ac:dyDescent="0.2">
      <c r="A69" s="168"/>
      <c r="B69" s="168"/>
      <c r="C69" s="168"/>
      <c r="D69" s="168"/>
      <c r="E69" s="168"/>
      <c r="F69" s="168"/>
      <c r="G69" s="168" t="s">
        <v>180</v>
      </c>
      <c r="H69" s="169">
        <v>44456</v>
      </c>
      <c r="I69" s="168" t="s">
        <v>383</v>
      </c>
      <c r="J69" s="168" t="s">
        <v>338</v>
      </c>
      <c r="K69" s="168" t="s">
        <v>816</v>
      </c>
      <c r="L69" s="170">
        <v>-23.24</v>
      </c>
      <c r="M69" s="170">
        <v>184524.68</v>
      </c>
    </row>
    <row r="70" spans="1:13" ht="11.25" x14ac:dyDescent="0.2">
      <c r="A70" s="168"/>
      <c r="B70" s="168"/>
      <c r="C70" s="168"/>
      <c r="D70" s="168"/>
      <c r="E70" s="168"/>
      <c r="F70" s="168"/>
      <c r="G70" s="168" t="s">
        <v>178</v>
      </c>
      <c r="H70" s="169">
        <v>44458</v>
      </c>
      <c r="I70" s="168"/>
      <c r="J70" s="168"/>
      <c r="K70" s="168" t="s">
        <v>280</v>
      </c>
      <c r="L70" s="170">
        <v>764.55</v>
      </c>
      <c r="M70" s="170">
        <v>185289.23</v>
      </c>
    </row>
    <row r="71" spans="1:13" ht="11.25" x14ac:dyDescent="0.2">
      <c r="A71" s="168"/>
      <c r="B71" s="168"/>
      <c r="C71" s="168"/>
      <c r="D71" s="168"/>
      <c r="E71" s="168"/>
      <c r="F71" s="168"/>
      <c r="G71" s="168" t="s">
        <v>177</v>
      </c>
      <c r="H71" s="169">
        <v>44459</v>
      </c>
      <c r="I71" s="168" t="s">
        <v>220</v>
      </c>
      <c r="J71" s="168" t="s">
        <v>185</v>
      </c>
      <c r="K71" s="168" t="s">
        <v>461</v>
      </c>
      <c r="L71" s="170">
        <v>-5206.54</v>
      </c>
      <c r="M71" s="170">
        <v>180082.69</v>
      </c>
    </row>
    <row r="72" spans="1:13" ht="11.25" x14ac:dyDescent="0.2">
      <c r="A72" s="168"/>
      <c r="B72" s="168"/>
      <c r="C72" s="168"/>
      <c r="D72" s="168"/>
      <c r="E72" s="168"/>
      <c r="F72" s="168"/>
      <c r="G72" s="168" t="s">
        <v>177</v>
      </c>
      <c r="H72" s="169">
        <v>44459</v>
      </c>
      <c r="I72" s="168" t="s">
        <v>220</v>
      </c>
      <c r="J72" s="168" t="s">
        <v>747</v>
      </c>
      <c r="K72" s="168"/>
      <c r="L72" s="170">
        <v>-246.82</v>
      </c>
      <c r="M72" s="170">
        <v>179835.87</v>
      </c>
    </row>
    <row r="73" spans="1:13" ht="11.25" x14ac:dyDescent="0.2">
      <c r="A73" s="168"/>
      <c r="B73" s="168"/>
      <c r="C73" s="168"/>
      <c r="D73" s="168"/>
      <c r="E73" s="168"/>
      <c r="F73" s="168"/>
      <c r="G73" s="168" t="s">
        <v>178</v>
      </c>
      <c r="H73" s="169">
        <v>44459</v>
      </c>
      <c r="I73" s="168"/>
      <c r="J73" s="168"/>
      <c r="K73" s="168" t="s">
        <v>178</v>
      </c>
      <c r="L73" s="170">
        <v>4737</v>
      </c>
      <c r="M73" s="170">
        <v>184572.87</v>
      </c>
    </row>
    <row r="74" spans="1:13" ht="11.25" x14ac:dyDescent="0.2">
      <c r="A74" s="168"/>
      <c r="B74" s="168"/>
      <c r="C74" s="168"/>
      <c r="D74" s="168"/>
      <c r="E74" s="168"/>
      <c r="F74" s="168"/>
      <c r="G74" s="168" t="s">
        <v>177</v>
      </c>
      <c r="H74" s="169">
        <v>44459</v>
      </c>
      <c r="I74" s="168" t="s">
        <v>453</v>
      </c>
      <c r="J74" s="168" t="s">
        <v>290</v>
      </c>
      <c r="K74" s="168" t="s">
        <v>589</v>
      </c>
      <c r="L74" s="170">
        <v>-60</v>
      </c>
      <c r="M74" s="170">
        <v>184512.87</v>
      </c>
    </row>
    <row r="75" spans="1:13" ht="11.25" x14ac:dyDescent="0.2">
      <c r="A75" s="168"/>
      <c r="B75" s="168"/>
      <c r="C75" s="168"/>
      <c r="D75" s="168"/>
      <c r="E75" s="168"/>
      <c r="F75" s="168"/>
      <c r="G75" s="168" t="s">
        <v>177</v>
      </c>
      <c r="H75" s="169">
        <v>44460</v>
      </c>
      <c r="I75" s="168" t="s">
        <v>882</v>
      </c>
      <c r="J75" s="168" t="s">
        <v>290</v>
      </c>
      <c r="K75" s="168" t="s">
        <v>817</v>
      </c>
      <c r="L75" s="170">
        <v>-534</v>
      </c>
      <c r="M75" s="170">
        <v>183978.87</v>
      </c>
    </row>
    <row r="76" spans="1:13" ht="11.25" x14ac:dyDescent="0.2">
      <c r="A76" s="168"/>
      <c r="B76" s="168"/>
      <c r="C76" s="168"/>
      <c r="D76" s="168"/>
      <c r="E76" s="168"/>
      <c r="F76" s="168"/>
      <c r="G76" s="168" t="s">
        <v>177</v>
      </c>
      <c r="H76" s="169">
        <v>44460</v>
      </c>
      <c r="I76" s="168" t="s">
        <v>883</v>
      </c>
      <c r="J76" s="168" t="s">
        <v>818</v>
      </c>
      <c r="K76" s="168"/>
      <c r="L76" s="170">
        <v>-1514.19</v>
      </c>
      <c r="M76" s="170">
        <v>182464.68</v>
      </c>
    </row>
    <row r="77" spans="1:13" ht="11.25" x14ac:dyDescent="0.2">
      <c r="A77" s="168"/>
      <c r="B77" s="168"/>
      <c r="C77" s="168"/>
      <c r="D77" s="168"/>
      <c r="E77" s="168"/>
      <c r="F77" s="168"/>
      <c r="G77" s="168" t="s">
        <v>177</v>
      </c>
      <c r="H77" s="169">
        <v>44460</v>
      </c>
      <c r="I77" s="168" t="s">
        <v>884</v>
      </c>
      <c r="J77" s="168" t="s">
        <v>819</v>
      </c>
      <c r="K77" s="168"/>
      <c r="L77" s="170">
        <v>-57.87</v>
      </c>
      <c r="M77" s="170">
        <v>182406.81</v>
      </c>
    </row>
    <row r="78" spans="1:13" ht="11.25" x14ac:dyDescent="0.2">
      <c r="A78" s="168"/>
      <c r="B78" s="168"/>
      <c r="C78" s="168"/>
      <c r="D78" s="168"/>
      <c r="E78" s="168"/>
      <c r="F78" s="168"/>
      <c r="G78" s="168" t="s">
        <v>177</v>
      </c>
      <c r="H78" s="169">
        <v>44460</v>
      </c>
      <c r="I78" s="168" t="s">
        <v>885</v>
      </c>
      <c r="J78" s="168" t="s">
        <v>820</v>
      </c>
      <c r="K78" s="168"/>
      <c r="L78" s="170">
        <v>-90.55</v>
      </c>
      <c r="M78" s="170">
        <v>182316.26</v>
      </c>
    </row>
    <row r="79" spans="1:13" ht="11.25" x14ac:dyDescent="0.2">
      <c r="A79" s="168"/>
      <c r="B79" s="168"/>
      <c r="C79" s="168"/>
      <c r="D79" s="168"/>
      <c r="E79" s="168"/>
      <c r="F79" s="168"/>
      <c r="G79" s="168" t="s">
        <v>177</v>
      </c>
      <c r="H79" s="169">
        <v>44460</v>
      </c>
      <c r="I79" s="168" t="s">
        <v>886</v>
      </c>
      <c r="J79" s="168" t="s">
        <v>183</v>
      </c>
      <c r="K79" s="168"/>
      <c r="L79" s="170">
        <v>-124.73</v>
      </c>
      <c r="M79" s="170">
        <v>182191.53</v>
      </c>
    </row>
    <row r="80" spans="1:13" ht="11.25" x14ac:dyDescent="0.2">
      <c r="A80" s="168"/>
      <c r="B80" s="168"/>
      <c r="C80" s="168"/>
      <c r="D80" s="168"/>
      <c r="E80" s="168"/>
      <c r="F80" s="168"/>
      <c r="G80" s="168" t="s">
        <v>177</v>
      </c>
      <c r="H80" s="169">
        <v>44460</v>
      </c>
      <c r="I80" s="168" t="s">
        <v>887</v>
      </c>
      <c r="J80" s="168" t="s">
        <v>751</v>
      </c>
      <c r="K80" s="168"/>
      <c r="L80" s="170">
        <v>-1085.95</v>
      </c>
      <c r="M80" s="170">
        <v>181105.58</v>
      </c>
    </row>
    <row r="81" spans="1:13" ht="11.25" x14ac:dyDescent="0.2">
      <c r="A81" s="168"/>
      <c r="B81" s="168"/>
      <c r="C81" s="168"/>
      <c r="D81" s="168"/>
      <c r="E81" s="168"/>
      <c r="F81" s="168"/>
      <c r="G81" s="168" t="s">
        <v>177</v>
      </c>
      <c r="H81" s="169">
        <v>44460</v>
      </c>
      <c r="I81" s="168" t="s">
        <v>888</v>
      </c>
      <c r="J81" s="168" t="s">
        <v>135</v>
      </c>
      <c r="K81" s="168"/>
      <c r="L81" s="170">
        <v>-7000</v>
      </c>
      <c r="M81" s="170">
        <v>174105.58</v>
      </c>
    </row>
    <row r="82" spans="1:13" ht="11.25" x14ac:dyDescent="0.2">
      <c r="A82" s="168"/>
      <c r="B82" s="168"/>
      <c r="C82" s="168"/>
      <c r="D82" s="168"/>
      <c r="E82" s="168"/>
      <c r="F82" s="168"/>
      <c r="G82" s="168" t="s">
        <v>177</v>
      </c>
      <c r="H82" s="169">
        <v>44460</v>
      </c>
      <c r="I82" s="168" t="s">
        <v>220</v>
      </c>
      <c r="J82" s="168" t="s">
        <v>371</v>
      </c>
      <c r="K82" s="168"/>
      <c r="L82" s="170">
        <v>-374.89</v>
      </c>
      <c r="M82" s="170">
        <v>173730.69</v>
      </c>
    </row>
    <row r="83" spans="1:13" ht="11.25" x14ac:dyDescent="0.2">
      <c r="A83" s="168"/>
      <c r="B83" s="168"/>
      <c r="C83" s="168"/>
      <c r="D83" s="168"/>
      <c r="E83" s="168"/>
      <c r="F83" s="168"/>
      <c r="G83" s="168" t="s">
        <v>177</v>
      </c>
      <c r="H83" s="169">
        <v>44460</v>
      </c>
      <c r="I83" s="168" t="s">
        <v>220</v>
      </c>
      <c r="J83" s="168" t="s">
        <v>747</v>
      </c>
      <c r="K83" s="168"/>
      <c r="L83" s="170">
        <v>-1660.13</v>
      </c>
      <c r="M83" s="170">
        <v>172070.56</v>
      </c>
    </row>
    <row r="84" spans="1:13" ht="11.25" x14ac:dyDescent="0.2">
      <c r="A84" s="168"/>
      <c r="B84" s="168"/>
      <c r="C84" s="168"/>
      <c r="D84" s="168"/>
      <c r="E84" s="168"/>
      <c r="F84" s="168"/>
      <c r="G84" s="168" t="s">
        <v>177</v>
      </c>
      <c r="H84" s="169">
        <v>44462</v>
      </c>
      <c r="I84" s="168" t="s">
        <v>221</v>
      </c>
      <c r="J84" s="168" t="s">
        <v>280</v>
      </c>
      <c r="K84" s="168"/>
      <c r="L84" s="170">
        <v>-50</v>
      </c>
      <c r="M84" s="170">
        <v>172020.56</v>
      </c>
    </row>
    <row r="85" spans="1:13" ht="11.25" x14ac:dyDescent="0.2">
      <c r="A85" s="168"/>
      <c r="B85" s="168"/>
      <c r="C85" s="168"/>
      <c r="D85" s="168"/>
      <c r="E85" s="168"/>
      <c r="F85" s="168"/>
      <c r="G85" s="168" t="s">
        <v>177</v>
      </c>
      <c r="H85" s="169">
        <v>44462</v>
      </c>
      <c r="I85" s="168" t="s">
        <v>220</v>
      </c>
      <c r="J85" s="168" t="s">
        <v>286</v>
      </c>
      <c r="K85" s="168"/>
      <c r="L85" s="170">
        <v>-760.59</v>
      </c>
      <c r="M85" s="170">
        <v>171259.97</v>
      </c>
    </row>
    <row r="86" spans="1:13" ht="11.25" x14ac:dyDescent="0.2">
      <c r="A86" s="168"/>
      <c r="B86" s="168"/>
      <c r="C86" s="168"/>
      <c r="D86" s="168"/>
      <c r="E86" s="168"/>
      <c r="F86" s="168"/>
      <c r="G86" s="168" t="s">
        <v>177</v>
      </c>
      <c r="H86" s="169">
        <v>44462</v>
      </c>
      <c r="I86" s="168" t="s">
        <v>221</v>
      </c>
      <c r="J86" s="168" t="s">
        <v>749</v>
      </c>
      <c r="K86" s="168"/>
      <c r="L86" s="170">
        <v>-179.26</v>
      </c>
      <c r="M86" s="170">
        <v>171080.71</v>
      </c>
    </row>
    <row r="87" spans="1:13" ht="11.25" x14ac:dyDescent="0.2">
      <c r="A87" s="168"/>
      <c r="B87" s="168"/>
      <c r="C87" s="168"/>
      <c r="D87" s="168"/>
      <c r="E87" s="168"/>
      <c r="F87" s="168"/>
      <c r="G87" s="168" t="s">
        <v>177</v>
      </c>
      <c r="H87" s="169">
        <v>44463</v>
      </c>
      <c r="I87" s="168" t="s">
        <v>221</v>
      </c>
      <c r="J87" s="168" t="s">
        <v>468</v>
      </c>
      <c r="K87" s="168"/>
      <c r="L87" s="170">
        <v>-2.14</v>
      </c>
      <c r="M87" s="170">
        <v>171078.57</v>
      </c>
    </row>
    <row r="88" spans="1:13" ht="11.25" x14ac:dyDescent="0.2">
      <c r="A88" s="168"/>
      <c r="B88" s="168"/>
      <c r="C88" s="168"/>
      <c r="D88" s="168"/>
      <c r="E88" s="168"/>
      <c r="F88" s="168"/>
      <c r="G88" s="168" t="s">
        <v>177</v>
      </c>
      <c r="H88" s="169">
        <v>44463</v>
      </c>
      <c r="I88" s="168" t="s">
        <v>889</v>
      </c>
      <c r="J88" s="168"/>
      <c r="K88" s="168"/>
      <c r="L88" s="170">
        <v>-325</v>
      </c>
      <c r="M88" s="170">
        <v>170753.57</v>
      </c>
    </row>
    <row r="89" spans="1:13" ht="11.25" x14ac:dyDescent="0.2">
      <c r="A89" s="168"/>
      <c r="B89" s="168"/>
      <c r="C89" s="168"/>
      <c r="D89" s="168"/>
      <c r="E89" s="168"/>
      <c r="F89" s="168"/>
      <c r="G89" s="168" t="s">
        <v>178</v>
      </c>
      <c r="H89" s="169">
        <v>44465</v>
      </c>
      <c r="I89" s="168"/>
      <c r="J89" s="168"/>
      <c r="K89" s="168" t="s">
        <v>280</v>
      </c>
      <c r="L89" s="170">
        <v>2202.2199999999998</v>
      </c>
      <c r="M89" s="170">
        <v>172955.79</v>
      </c>
    </row>
    <row r="90" spans="1:13" ht="11.25" x14ac:dyDescent="0.2">
      <c r="A90" s="168"/>
      <c r="B90" s="168"/>
      <c r="C90" s="168"/>
      <c r="D90" s="168"/>
      <c r="E90" s="168"/>
      <c r="F90" s="168"/>
      <c r="G90" s="168" t="s">
        <v>178</v>
      </c>
      <c r="H90" s="169">
        <v>44465</v>
      </c>
      <c r="I90" s="168"/>
      <c r="J90" s="168"/>
      <c r="K90" s="168" t="s">
        <v>798</v>
      </c>
      <c r="L90" s="170">
        <v>154.25</v>
      </c>
      <c r="M90" s="170">
        <v>173110.04</v>
      </c>
    </row>
    <row r="91" spans="1:13" ht="11.25" x14ac:dyDescent="0.2">
      <c r="A91" s="168"/>
      <c r="B91" s="168"/>
      <c r="C91" s="168"/>
      <c r="D91" s="168"/>
      <c r="E91" s="168"/>
      <c r="F91" s="168"/>
      <c r="G91" s="168" t="s">
        <v>177</v>
      </c>
      <c r="H91" s="169">
        <v>44466</v>
      </c>
      <c r="I91" s="168" t="s">
        <v>890</v>
      </c>
      <c r="J91" s="168" t="s">
        <v>821</v>
      </c>
      <c r="K91" s="168" t="s">
        <v>822</v>
      </c>
      <c r="L91" s="170">
        <v>-1408.69</v>
      </c>
      <c r="M91" s="170">
        <v>171701.35</v>
      </c>
    </row>
    <row r="92" spans="1:13" ht="11.25" x14ac:dyDescent="0.2">
      <c r="A92" s="168"/>
      <c r="B92" s="168"/>
      <c r="C92" s="168"/>
      <c r="D92" s="168"/>
      <c r="E92" s="168"/>
      <c r="F92" s="168"/>
      <c r="G92" s="168" t="s">
        <v>177</v>
      </c>
      <c r="H92" s="169">
        <v>44466</v>
      </c>
      <c r="I92" s="168" t="s">
        <v>891</v>
      </c>
      <c r="J92" s="168" t="s">
        <v>290</v>
      </c>
      <c r="K92" s="168" t="s">
        <v>823</v>
      </c>
      <c r="L92" s="170">
        <v>-60</v>
      </c>
      <c r="M92" s="170">
        <v>171641.35</v>
      </c>
    </row>
    <row r="93" spans="1:13" ht="11.25" x14ac:dyDescent="0.2">
      <c r="A93" s="168"/>
      <c r="B93" s="168"/>
      <c r="C93" s="168"/>
      <c r="D93" s="168"/>
      <c r="E93" s="168"/>
      <c r="F93" s="168"/>
      <c r="G93" s="168" t="s">
        <v>177</v>
      </c>
      <c r="H93" s="169">
        <v>44466</v>
      </c>
      <c r="I93" s="168" t="s">
        <v>892</v>
      </c>
      <c r="J93" s="168" t="s">
        <v>820</v>
      </c>
      <c r="K93" s="168"/>
      <c r="L93" s="170">
        <v>-50</v>
      </c>
      <c r="M93" s="170">
        <v>171591.35</v>
      </c>
    </row>
    <row r="94" spans="1:13" ht="11.25" x14ac:dyDescent="0.2">
      <c r="A94" s="168"/>
      <c r="B94" s="168"/>
      <c r="C94" s="168"/>
      <c r="D94" s="168"/>
      <c r="E94" s="168"/>
      <c r="F94" s="168"/>
      <c r="G94" s="168" t="s">
        <v>177</v>
      </c>
      <c r="H94" s="169">
        <v>44466</v>
      </c>
      <c r="I94" s="168" t="s">
        <v>220</v>
      </c>
      <c r="J94" s="168" t="s">
        <v>787</v>
      </c>
      <c r="K94" s="168" t="s">
        <v>824</v>
      </c>
      <c r="L94" s="170">
        <v>-897.61</v>
      </c>
      <c r="M94" s="170">
        <v>170693.74</v>
      </c>
    </row>
    <row r="95" spans="1:13" ht="11.25" x14ac:dyDescent="0.2">
      <c r="A95" s="168"/>
      <c r="B95" s="168"/>
      <c r="C95" s="168"/>
      <c r="D95" s="168"/>
      <c r="E95" s="168"/>
      <c r="F95" s="168"/>
      <c r="G95" s="168" t="s">
        <v>178</v>
      </c>
      <c r="H95" s="169">
        <v>44466</v>
      </c>
      <c r="I95" s="168"/>
      <c r="J95" s="168"/>
      <c r="K95" s="168" t="s">
        <v>178</v>
      </c>
      <c r="L95" s="170">
        <v>11276</v>
      </c>
      <c r="M95" s="170">
        <v>181969.74</v>
      </c>
    </row>
    <row r="96" spans="1:13" ht="11.25" x14ac:dyDescent="0.2">
      <c r="A96" s="168"/>
      <c r="B96" s="168"/>
      <c r="C96" s="168"/>
      <c r="D96" s="168"/>
      <c r="E96" s="168"/>
      <c r="F96" s="168"/>
      <c r="G96" s="168" t="s">
        <v>177</v>
      </c>
      <c r="H96" s="169">
        <v>44466</v>
      </c>
      <c r="I96" s="168" t="s">
        <v>220</v>
      </c>
      <c r="J96" s="168" t="s">
        <v>184</v>
      </c>
      <c r="K96" s="168" t="s">
        <v>472</v>
      </c>
      <c r="L96" s="170">
        <v>-145.37</v>
      </c>
      <c r="M96" s="170">
        <v>181824.37</v>
      </c>
    </row>
    <row r="97" spans="1:13" ht="11.25" x14ac:dyDescent="0.2">
      <c r="A97" s="168"/>
      <c r="B97" s="168"/>
      <c r="C97" s="168"/>
      <c r="D97" s="168"/>
      <c r="E97" s="168"/>
      <c r="F97" s="168"/>
      <c r="G97" s="168" t="s">
        <v>180</v>
      </c>
      <c r="H97" s="169">
        <v>44468</v>
      </c>
      <c r="I97" s="168"/>
      <c r="J97" s="168" t="s">
        <v>186</v>
      </c>
      <c r="K97" s="168" t="s">
        <v>825</v>
      </c>
      <c r="L97" s="170">
        <v>-8234.94</v>
      </c>
      <c r="M97" s="170">
        <v>173589.43</v>
      </c>
    </row>
    <row r="98" spans="1:13" ht="11.25" x14ac:dyDescent="0.2">
      <c r="A98" s="168"/>
      <c r="B98" s="168"/>
      <c r="C98" s="168"/>
      <c r="D98" s="168"/>
      <c r="E98" s="168"/>
      <c r="F98" s="168"/>
      <c r="G98" s="168" t="s">
        <v>179</v>
      </c>
      <c r="H98" s="169">
        <v>44469</v>
      </c>
      <c r="I98" s="168" t="s">
        <v>893</v>
      </c>
      <c r="J98" s="168" t="s">
        <v>451</v>
      </c>
      <c r="K98" s="168" t="s">
        <v>232</v>
      </c>
      <c r="L98" s="170">
        <v>0</v>
      </c>
      <c r="M98" s="170">
        <v>173589.43</v>
      </c>
    </row>
    <row r="99" spans="1:13" ht="11.25" x14ac:dyDescent="0.2">
      <c r="A99" s="168"/>
      <c r="B99" s="168"/>
      <c r="C99" s="168"/>
      <c r="D99" s="168"/>
      <c r="E99" s="168"/>
      <c r="F99" s="168"/>
      <c r="G99" s="168" t="s">
        <v>179</v>
      </c>
      <c r="H99" s="169">
        <v>44469</v>
      </c>
      <c r="I99" s="168" t="s">
        <v>894</v>
      </c>
      <c r="J99" s="168" t="s">
        <v>418</v>
      </c>
      <c r="K99" s="168" t="s">
        <v>232</v>
      </c>
      <c r="L99" s="170">
        <v>0</v>
      </c>
      <c r="M99" s="170">
        <v>173589.43</v>
      </c>
    </row>
    <row r="100" spans="1:13" ht="11.25" x14ac:dyDescent="0.2">
      <c r="A100" s="168"/>
      <c r="B100" s="168"/>
      <c r="C100" s="168"/>
      <c r="D100" s="168"/>
      <c r="E100" s="168"/>
      <c r="F100" s="168"/>
      <c r="G100" s="168" t="s">
        <v>179</v>
      </c>
      <c r="H100" s="169">
        <v>44469</v>
      </c>
      <c r="I100" s="168" t="s">
        <v>895</v>
      </c>
      <c r="J100" s="168" t="s">
        <v>182</v>
      </c>
      <c r="K100" s="168" t="s">
        <v>232</v>
      </c>
      <c r="L100" s="170">
        <v>0</v>
      </c>
      <c r="M100" s="170">
        <v>173589.43</v>
      </c>
    </row>
    <row r="101" spans="1:13" ht="11.25" x14ac:dyDescent="0.2">
      <c r="A101" s="168"/>
      <c r="B101" s="168"/>
      <c r="C101" s="168"/>
      <c r="D101" s="168"/>
      <c r="E101" s="168"/>
      <c r="F101" s="168"/>
      <c r="G101" s="168" t="s">
        <v>179</v>
      </c>
      <c r="H101" s="169">
        <v>44469</v>
      </c>
      <c r="I101" s="168" t="s">
        <v>896</v>
      </c>
      <c r="J101" s="168" t="s">
        <v>452</v>
      </c>
      <c r="K101" s="168" t="s">
        <v>232</v>
      </c>
      <c r="L101" s="170">
        <v>0</v>
      </c>
      <c r="M101" s="170">
        <v>173589.43</v>
      </c>
    </row>
    <row r="102" spans="1:13" ht="11.25" x14ac:dyDescent="0.2">
      <c r="A102" s="168"/>
      <c r="B102" s="168"/>
      <c r="C102" s="168"/>
      <c r="D102" s="168"/>
      <c r="E102" s="168"/>
      <c r="F102" s="168"/>
      <c r="G102" s="168" t="s">
        <v>180</v>
      </c>
      <c r="H102" s="169">
        <v>44469</v>
      </c>
      <c r="I102" s="168" t="s">
        <v>383</v>
      </c>
      <c r="J102" s="168" t="s">
        <v>336</v>
      </c>
      <c r="K102" s="168" t="s">
        <v>826</v>
      </c>
      <c r="L102" s="170">
        <v>-1284.6400000000001</v>
      </c>
      <c r="M102" s="170">
        <v>172304.79</v>
      </c>
    </row>
    <row r="103" spans="1:13" ht="11.25" x14ac:dyDescent="0.2">
      <c r="A103" s="168"/>
      <c r="B103" s="168"/>
      <c r="C103" s="168"/>
      <c r="D103" s="168"/>
      <c r="E103" s="168"/>
      <c r="F103" s="168"/>
      <c r="G103" s="168" t="s">
        <v>180</v>
      </c>
      <c r="H103" s="169">
        <v>44469</v>
      </c>
      <c r="I103" s="168" t="s">
        <v>383</v>
      </c>
      <c r="J103" s="168" t="s">
        <v>338</v>
      </c>
      <c r="K103" s="168" t="s">
        <v>827</v>
      </c>
      <c r="L103" s="170">
        <v>-131.62</v>
      </c>
      <c r="M103" s="170">
        <v>172173.17</v>
      </c>
    </row>
    <row r="104" spans="1:13" ht="11.25" x14ac:dyDescent="0.2">
      <c r="A104" s="168"/>
      <c r="B104" s="168"/>
      <c r="C104" s="168"/>
      <c r="D104" s="168"/>
      <c r="E104" s="168"/>
      <c r="F104" s="168"/>
      <c r="G104" s="168" t="s">
        <v>180</v>
      </c>
      <c r="H104" s="169">
        <v>44469</v>
      </c>
      <c r="I104" s="168"/>
      <c r="J104" s="168" t="s">
        <v>186</v>
      </c>
      <c r="K104" s="168" t="s">
        <v>828</v>
      </c>
      <c r="L104" s="170">
        <v>-1660.85</v>
      </c>
      <c r="M104" s="170">
        <v>170512.32</v>
      </c>
    </row>
    <row r="105" spans="1:13" ht="11.25" x14ac:dyDescent="0.2">
      <c r="A105" s="168"/>
      <c r="B105" s="168"/>
      <c r="C105" s="168"/>
      <c r="D105" s="168"/>
      <c r="E105" s="168"/>
      <c r="F105" s="168"/>
      <c r="G105" s="168" t="s">
        <v>177</v>
      </c>
      <c r="H105" s="169">
        <v>44469</v>
      </c>
      <c r="I105" s="168" t="s">
        <v>897</v>
      </c>
      <c r="J105" s="168" t="s">
        <v>792</v>
      </c>
      <c r="K105" s="168" t="s">
        <v>829</v>
      </c>
      <c r="L105" s="170">
        <v>-1599.74</v>
      </c>
      <c r="M105" s="170">
        <v>168912.58</v>
      </c>
    </row>
    <row r="106" spans="1:13" ht="11.25" x14ac:dyDescent="0.2">
      <c r="A106" s="168"/>
      <c r="B106" s="168"/>
      <c r="C106" s="168"/>
      <c r="D106" s="168"/>
      <c r="E106" s="168"/>
      <c r="F106" s="168"/>
      <c r="G106" s="168" t="s">
        <v>177</v>
      </c>
      <c r="H106" s="169">
        <v>44469</v>
      </c>
      <c r="I106" s="168" t="s">
        <v>898</v>
      </c>
      <c r="J106" s="168" t="s">
        <v>290</v>
      </c>
      <c r="K106" s="168" t="s">
        <v>830</v>
      </c>
      <c r="L106" s="170">
        <v>-220</v>
      </c>
      <c r="M106" s="170">
        <v>168692.58</v>
      </c>
    </row>
    <row r="107" spans="1:13" ht="11.25" x14ac:dyDescent="0.2">
      <c r="A107" s="168"/>
      <c r="B107" s="168"/>
      <c r="C107" s="168"/>
      <c r="D107" s="168"/>
      <c r="E107" s="168"/>
      <c r="F107" s="168"/>
      <c r="G107" s="168" t="s">
        <v>177</v>
      </c>
      <c r="H107" s="169">
        <v>44469</v>
      </c>
      <c r="I107" s="168" t="s">
        <v>899</v>
      </c>
      <c r="J107" s="168" t="s">
        <v>831</v>
      </c>
      <c r="K107" s="168" t="s">
        <v>832</v>
      </c>
      <c r="L107" s="170">
        <v>-300</v>
      </c>
      <c r="M107" s="170">
        <v>168392.58</v>
      </c>
    </row>
    <row r="108" spans="1:13" ht="11.25" x14ac:dyDescent="0.2">
      <c r="A108" s="168"/>
      <c r="B108" s="168"/>
      <c r="C108" s="168"/>
      <c r="D108" s="168"/>
      <c r="E108" s="168"/>
      <c r="F108" s="168"/>
      <c r="G108" s="168" t="s">
        <v>177</v>
      </c>
      <c r="H108" s="169">
        <v>44469</v>
      </c>
      <c r="I108" s="168" t="s">
        <v>900</v>
      </c>
      <c r="J108" s="168" t="s">
        <v>818</v>
      </c>
      <c r="K108" s="168"/>
      <c r="L108" s="170">
        <v>-567.48</v>
      </c>
      <c r="M108" s="170">
        <v>167825.1</v>
      </c>
    </row>
    <row r="109" spans="1:13" ht="11.25" x14ac:dyDescent="0.2">
      <c r="A109" s="168"/>
      <c r="B109" s="168"/>
      <c r="C109" s="168"/>
      <c r="D109" s="168"/>
      <c r="E109" s="168"/>
      <c r="F109" s="168"/>
      <c r="G109" s="168" t="s">
        <v>177</v>
      </c>
      <c r="H109" s="169">
        <v>44469</v>
      </c>
      <c r="I109" s="168" t="s">
        <v>901</v>
      </c>
      <c r="J109" s="168" t="s">
        <v>833</v>
      </c>
      <c r="K109" s="168"/>
      <c r="L109" s="170">
        <v>-26.95</v>
      </c>
      <c r="M109" s="170">
        <v>167798.15</v>
      </c>
    </row>
    <row r="110" spans="1:13" ht="11.25" x14ac:dyDescent="0.2">
      <c r="A110" s="168"/>
      <c r="B110" s="168"/>
      <c r="C110" s="168"/>
      <c r="D110" s="168"/>
      <c r="E110" s="168"/>
      <c r="F110" s="168"/>
      <c r="G110" s="168" t="s">
        <v>177</v>
      </c>
      <c r="H110" s="169">
        <v>44469</v>
      </c>
      <c r="I110" s="168" t="s">
        <v>902</v>
      </c>
      <c r="J110" s="168" t="s">
        <v>834</v>
      </c>
      <c r="K110" s="168"/>
      <c r="L110" s="170">
        <v>-487.28</v>
      </c>
      <c r="M110" s="170">
        <v>167310.87</v>
      </c>
    </row>
    <row r="111" spans="1:13" ht="11.25" x14ac:dyDescent="0.2">
      <c r="A111" s="168"/>
      <c r="B111" s="168"/>
      <c r="C111" s="168"/>
      <c r="D111" s="168"/>
      <c r="E111" s="168"/>
      <c r="F111" s="168"/>
      <c r="G111" s="168" t="s">
        <v>177</v>
      </c>
      <c r="H111" s="169">
        <v>44469</v>
      </c>
      <c r="I111" s="168" t="s">
        <v>903</v>
      </c>
      <c r="J111" s="168" t="s">
        <v>751</v>
      </c>
      <c r="K111" s="168"/>
      <c r="L111" s="170">
        <v>-423.8</v>
      </c>
      <c r="M111" s="170">
        <v>166887.07</v>
      </c>
    </row>
    <row r="112" spans="1:13" ht="11.25" x14ac:dyDescent="0.2">
      <c r="A112" s="168"/>
      <c r="B112" s="168"/>
      <c r="C112" s="168"/>
      <c r="D112" s="168"/>
      <c r="E112" s="168"/>
      <c r="F112" s="168"/>
      <c r="G112" s="168" t="s">
        <v>835</v>
      </c>
      <c r="H112" s="169">
        <v>44469</v>
      </c>
      <c r="I112" s="168"/>
      <c r="J112" s="168"/>
      <c r="K112" s="168" t="s">
        <v>836</v>
      </c>
      <c r="L112" s="170">
        <v>20000</v>
      </c>
      <c r="M112" s="170">
        <v>186887.07</v>
      </c>
    </row>
    <row r="113" spans="1:13" ht="11.25" x14ac:dyDescent="0.2">
      <c r="A113" s="168"/>
      <c r="B113" s="168"/>
      <c r="C113" s="168"/>
      <c r="D113" s="168"/>
      <c r="E113" s="168"/>
      <c r="F113" s="168"/>
      <c r="G113" s="168" t="s">
        <v>177</v>
      </c>
      <c r="H113" s="169">
        <v>44469</v>
      </c>
      <c r="I113" s="168" t="s">
        <v>904</v>
      </c>
      <c r="J113" s="168" t="s">
        <v>837</v>
      </c>
      <c r="K113" s="168"/>
      <c r="L113" s="170">
        <v>-20000</v>
      </c>
      <c r="M113" s="170">
        <v>166887.07</v>
      </c>
    </row>
    <row r="114" spans="1:13" ht="11.25" x14ac:dyDescent="0.2">
      <c r="A114" s="168"/>
      <c r="B114" s="168"/>
      <c r="C114" s="168"/>
      <c r="D114" s="168"/>
      <c r="E114" s="168"/>
      <c r="F114" s="168"/>
      <c r="G114" s="168" t="s">
        <v>177</v>
      </c>
      <c r="H114" s="169">
        <v>44469</v>
      </c>
      <c r="I114" s="168" t="s">
        <v>220</v>
      </c>
      <c r="J114" s="168" t="s">
        <v>747</v>
      </c>
      <c r="K114" s="168"/>
      <c r="L114" s="170">
        <v>-879.8</v>
      </c>
      <c r="M114" s="170">
        <v>166007.26999999999</v>
      </c>
    </row>
    <row r="115" spans="1:13" ht="11.25" x14ac:dyDescent="0.2">
      <c r="A115" s="168"/>
      <c r="B115" s="168"/>
      <c r="C115" s="168"/>
      <c r="D115" s="168"/>
      <c r="E115" s="168"/>
      <c r="F115" s="168"/>
      <c r="G115" s="168" t="s">
        <v>177</v>
      </c>
      <c r="H115" s="169">
        <v>44469</v>
      </c>
      <c r="I115" s="168" t="s">
        <v>220</v>
      </c>
      <c r="J115" s="168" t="s">
        <v>286</v>
      </c>
      <c r="K115" s="168"/>
      <c r="L115" s="170">
        <v>-16.329999999999998</v>
      </c>
      <c r="M115" s="170">
        <v>165990.94</v>
      </c>
    </row>
    <row r="116" spans="1:13" ht="11.25" x14ac:dyDescent="0.2">
      <c r="A116" s="168"/>
      <c r="B116" s="168"/>
      <c r="C116" s="168"/>
      <c r="D116" s="168"/>
      <c r="E116" s="168"/>
      <c r="F116" s="168"/>
      <c r="G116" s="168" t="s">
        <v>835</v>
      </c>
      <c r="H116" s="169">
        <v>44469</v>
      </c>
      <c r="I116" s="168"/>
      <c r="J116" s="168"/>
      <c r="K116" s="168" t="s">
        <v>836</v>
      </c>
      <c r="L116" s="170">
        <v>-11416.58</v>
      </c>
      <c r="M116" s="170">
        <v>154574.35999999999</v>
      </c>
    </row>
    <row r="117" spans="1:13" ht="11.25" x14ac:dyDescent="0.2">
      <c r="A117" s="168"/>
      <c r="B117" s="168"/>
      <c r="C117" s="168"/>
      <c r="D117" s="168"/>
      <c r="E117" s="168"/>
      <c r="F117" s="168"/>
      <c r="G117" s="168" t="s">
        <v>835</v>
      </c>
      <c r="H117" s="169">
        <v>44469</v>
      </c>
      <c r="I117" s="168"/>
      <c r="J117" s="168"/>
      <c r="K117" s="168" t="s">
        <v>836</v>
      </c>
      <c r="L117" s="170">
        <v>-33556.86</v>
      </c>
      <c r="M117" s="170">
        <v>121017.5</v>
      </c>
    </row>
    <row r="118" spans="1:13" ht="12" thickBot="1" x14ac:dyDescent="0.25">
      <c r="A118" s="168"/>
      <c r="B118" s="168"/>
      <c r="C118" s="168"/>
      <c r="D118" s="168"/>
      <c r="E118" s="168"/>
      <c r="F118" s="168"/>
      <c r="G118" s="168" t="s">
        <v>463</v>
      </c>
      <c r="H118" s="169">
        <v>44469</v>
      </c>
      <c r="I118" s="168" t="s">
        <v>905</v>
      </c>
      <c r="J118" s="168"/>
      <c r="K118" s="168" t="s">
        <v>839</v>
      </c>
      <c r="L118" s="171">
        <v>1653.85</v>
      </c>
      <c r="M118" s="171">
        <v>122671.35</v>
      </c>
    </row>
    <row r="119" spans="1:13" ht="11.25" x14ac:dyDescent="0.2">
      <c r="A119" s="168"/>
      <c r="B119" s="168" t="s">
        <v>175</v>
      </c>
      <c r="C119" s="168"/>
      <c r="D119" s="168"/>
      <c r="E119" s="168"/>
      <c r="F119" s="168"/>
      <c r="G119" s="168"/>
      <c r="H119" s="169"/>
      <c r="I119" s="168"/>
      <c r="J119" s="168"/>
      <c r="K119" s="168"/>
      <c r="L119" s="170">
        <v>-75997.899999999994</v>
      </c>
      <c r="M119" s="170">
        <v>122671.35</v>
      </c>
    </row>
    <row r="120" spans="1:13" ht="11.25" x14ac:dyDescent="0.2">
      <c r="A120" s="165"/>
      <c r="B120" s="165" t="s">
        <v>190</v>
      </c>
      <c r="C120" s="165"/>
      <c r="D120" s="165"/>
      <c r="E120" s="165"/>
      <c r="F120" s="165"/>
      <c r="G120" s="165"/>
      <c r="H120" s="167"/>
      <c r="I120" s="165"/>
      <c r="J120" s="165"/>
      <c r="K120" s="165"/>
      <c r="L120" s="166"/>
      <c r="M120" s="166">
        <v>31290.13</v>
      </c>
    </row>
    <row r="121" spans="1:13" ht="11.25" x14ac:dyDescent="0.2">
      <c r="A121" s="168"/>
      <c r="B121" s="168"/>
      <c r="C121" s="168"/>
      <c r="D121" s="168"/>
      <c r="E121" s="168"/>
      <c r="F121" s="168"/>
      <c r="G121" s="168" t="s">
        <v>463</v>
      </c>
      <c r="H121" s="169">
        <v>44447</v>
      </c>
      <c r="I121" s="168" t="s">
        <v>653</v>
      </c>
      <c r="J121" s="168"/>
      <c r="K121" s="168" t="s">
        <v>797</v>
      </c>
      <c r="L121" s="170">
        <v>300</v>
      </c>
      <c r="M121" s="170">
        <v>31590.13</v>
      </c>
    </row>
    <row r="122" spans="1:13" ht="12" thickBot="1" x14ac:dyDescent="0.25">
      <c r="A122" s="168"/>
      <c r="B122" s="168"/>
      <c r="C122" s="168"/>
      <c r="D122" s="168"/>
      <c r="E122" s="168"/>
      <c r="F122" s="168"/>
      <c r="G122" s="168" t="s">
        <v>835</v>
      </c>
      <c r="H122" s="169">
        <v>44469</v>
      </c>
      <c r="I122" s="168"/>
      <c r="J122" s="168"/>
      <c r="K122" s="168" t="s">
        <v>836</v>
      </c>
      <c r="L122" s="171">
        <v>11416.58</v>
      </c>
      <c r="M122" s="171">
        <v>43006.71</v>
      </c>
    </row>
    <row r="123" spans="1:13" ht="11.25" x14ac:dyDescent="0.2">
      <c r="A123" s="168"/>
      <c r="B123" s="168" t="s">
        <v>218</v>
      </c>
      <c r="C123" s="168"/>
      <c r="D123" s="168"/>
      <c r="E123" s="168"/>
      <c r="F123" s="168"/>
      <c r="G123" s="168"/>
      <c r="H123" s="169"/>
      <c r="I123" s="168"/>
      <c r="J123" s="168"/>
      <c r="K123" s="168"/>
      <c r="L123" s="170">
        <v>11716.58</v>
      </c>
      <c r="M123" s="170">
        <v>43006.71</v>
      </c>
    </row>
    <row r="124" spans="1:13" ht="11.25" x14ac:dyDescent="0.2">
      <c r="A124" s="165"/>
      <c r="B124" s="165" t="s">
        <v>735</v>
      </c>
      <c r="C124" s="165"/>
      <c r="D124" s="165"/>
      <c r="E124" s="165"/>
      <c r="F124" s="165"/>
      <c r="G124" s="165"/>
      <c r="H124" s="167"/>
      <c r="I124" s="165"/>
      <c r="J124" s="165"/>
      <c r="K124" s="165"/>
      <c r="L124" s="166"/>
      <c r="M124" s="166">
        <v>10022.86</v>
      </c>
    </row>
    <row r="125" spans="1:13" ht="11.25" x14ac:dyDescent="0.2">
      <c r="A125" s="168"/>
      <c r="B125" s="168" t="s">
        <v>744</v>
      </c>
      <c r="C125" s="168"/>
      <c r="D125" s="168"/>
      <c r="E125" s="168"/>
      <c r="F125" s="168"/>
      <c r="G125" s="168"/>
      <c r="H125" s="169"/>
      <c r="I125" s="168"/>
      <c r="J125" s="168"/>
      <c r="K125" s="168"/>
      <c r="L125" s="170"/>
      <c r="M125" s="170">
        <v>10022.86</v>
      </c>
    </row>
    <row r="126" spans="1:13" ht="11.25" x14ac:dyDescent="0.2">
      <c r="A126" s="165"/>
      <c r="B126" s="165" t="s">
        <v>191</v>
      </c>
      <c r="C126" s="165"/>
      <c r="D126" s="165"/>
      <c r="E126" s="165"/>
      <c r="F126" s="165"/>
      <c r="G126" s="165"/>
      <c r="H126" s="167"/>
      <c r="I126" s="165"/>
      <c r="J126" s="165"/>
      <c r="K126" s="165"/>
      <c r="L126" s="166"/>
      <c r="M126" s="166">
        <v>10031.120000000001</v>
      </c>
    </row>
    <row r="127" spans="1:13" ht="15.75" thickBot="1" x14ac:dyDescent="0.3">
      <c r="A127" s="164"/>
      <c r="B127" s="164"/>
      <c r="C127" s="164"/>
      <c r="D127" s="164"/>
      <c r="E127" s="164"/>
      <c r="F127" s="168"/>
      <c r="G127" s="168" t="s">
        <v>178</v>
      </c>
      <c r="H127" s="169">
        <v>44469</v>
      </c>
      <c r="I127" s="168"/>
      <c r="J127" s="168"/>
      <c r="K127" s="168" t="s">
        <v>415</v>
      </c>
      <c r="L127" s="171">
        <v>2.52</v>
      </c>
      <c r="M127" s="171">
        <v>10033.64</v>
      </c>
    </row>
    <row r="128" spans="1:13" ht="11.25" x14ac:dyDescent="0.2">
      <c r="A128" s="168"/>
      <c r="B128" s="168" t="s">
        <v>219</v>
      </c>
      <c r="C128" s="168"/>
      <c r="D128" s="168"/>
      <c r="E128" s="168"/>
      <c r="F128" s="168"/>
      <c r="G128" s="168"/>
      <c r="H128" s="169"/>
      <c r="I128" s="168"/>
      <c r="J128" s="168"/>
      <c r="K128" s="168"/>
      <c r="L128" s="170">
        <v>2.52</v>
      </c>
      <c r="M128" s="170">
        <v>10033.64</v>
      </c>
    </row>
    <row r="129" spans="1:13" ht="11.25" x14ac:dyDescent="0.2">
      <c r="A129" s="165"/>
      <c r="B129" s="165" t="s">
        <v>736</v>
      </c>
      <c r="C129" s="165"/>
      <c r="D129" s="165"/>
      <c r="E129" s="165"/>
      <c r="F129" s="165"/>
      <c r="G129" s="165"/>
      <c r="H129" s="167"/>
      <c r="I129" s="165"/>
      <c r="J129" s="165"/>
      <c r="K129" s="165"/>
      <c r="L129" s="166"/>
      <c r="M129" s="166">
        <v>306721.84000000003</v>
      </c>
    </row>
    <row r="130" spans="1:13" ht="11.25" x14ac:dyDescent="0.2">
      <c r="A130" s="168"/>
      <c r="B130" s="168"/>
      <c r="C130" s="168"/>
      <c r="D130" s="168"/>
      <c r="E130" s="168"/>
      <c r="F130" s="168"/>
      <c r="G130" s="168" t="s">
        <v>835</v>
      </c>
      <c r="H130" s="169">
        <v>44469</v>
      </c>
      <c r="I130" s="168"/>
      <c r="J130" s="168"/>
      <c r="K130" s="168" t="s">
        <v>836</v>
      </c>
      <c r="L130" s="170">
        <v>-20000</v>
      </c>
      <c r="M130" s="170">
        <v>286721.84000000003</v>
      </c>
    </row>
    <row r="131" spans="1:13" ht="11.25" x14ac:dyDescent="0.2">
      <c r="A131" s="168"/>
      <c r="B131" s="168"/>
      <c r="C131" s="168"/>
      <c r="D131" s="168"/>
      <c r="E131" s="168"/>
      <c r="F131" s="168"/>
      <c r="G131" s="168" t="s">
        <v>835</v>
      </c>
      <c r="H131" s="169">
        <v>44469</v>
      </c>
      <c r="I131" s="168"/>
      <c r="J131" s="168"/>
      <c r="K131" s="168" t="s">
        <v>836</v>
      </c>
      <c r="L131" s="170">
        <v>33556.86</v>
      </c>
      <c r="M131" s="170">
        <v>320278.7</v>
      </c>
    </row>
    <row r="132" spans="1:13" ht="12" thickBot="1" x14ac:dyDescent="0.25">
      <c r="A132" s="168"/>
      <c r="B132" s="168"/>
      <c r="C132" s="168"/>
      <c r="D132" s="168"/>
      <c r="E132" s="168"/>
      <c r="F132" s="168"/>
      <c r="G132" s="168" t="s">
        <v>178</v>
      </c>
      <c r="H132" s="169">
        <v>44469</v>
      </c>
      <c r="I132" s="168"/>
      <c r="J132" s="168"/>
      <c r="K132" s="168" t="s">
        <v>415</v>
      </c>
      <c r="L132" s="171">
        <v>100.84</v>
      </c>
      <c r="M132" s="171">
        <v>320379.53999999998</v>
      </c>
    </row>
    <row r="133" spans="1:13" ht="11.25" x14ac:dyDescent="0.2">
      <c r="A133" s="168"/>
      <c r="B133" s="168" t="s">
        <v>745</v>
      </c>
      <c r="C133" s="168"/>
      <c r="D133" s="168"/>
      <c r="E133" s="168"/>
      <c r="F133" s="168"/>
      <c r="G133" s="168"/>
      <c r="H133" s="169"/>
      <c r="I133" s="168"/>
      <c r="J133" s="168"/>
      <c r="K133" s="168"/>
      <c r="L133" s="170">
        <v>13657.7</v>
      </c>
      <c r="M133" s="170">
        <v>320379.53999999998</v>
      </c>
    </row>
    <row r="134" spans="1:13" ht="11.25" x14ac:dyDescent="0.2">
      <c r="A134" s="165"/>
      <c r="B134" s="165" t="s">
        <v>419</v>
      </c>
      <c r="C134" s="165"/>
      <c r="D134" s="165"/>
      <c r="E134" s="165"/>
      <c r="F134" s="165"/>
      <c r="G134" s="165"/>
      <c r="H134" s="167"/>
      <c r="I134" s="165"/>
      <c r="J134" s="165"/>
      <c r="K134" s="165"/>
      <c r="L134" s="166"/>
      <c r="M134" s="166">
        <v>50324.88</v>
      </c>
    </row>
    <row r="135" spans="1:13" ht="15.75" thickBot="1" x14ac:dyDescent="0.3">
      <c r="A135" s="164"/>
      <c r="B135" s="164"/>
      <c r="C135" s="164"/>
      <c r="D135" s="164"/>
      <c r="E135" s="164"/>
      <c r="F135" s="168"/>
      <c r="G135" s="168" t="s">
        <v>178</v>
      </c>
      <c r="H135" s="169">
        <v>44469</v>
      </c>
      <c r="I135" s="168"/>
      <c r="J135" s="168"/>
      <c r="K135" s="168" t="s">
        <v>415</v>
      </c>
      <c r="L135" s="171">
        <v>10.34</v>
      </c>
      <c r="M135" s="171">
        <v>50335.22</v>
      </c>
    </row>
    <row r="136" spans="1:13" ht="11.25" x14ac:dyDescent="0.2">
      <c r="A136" s="168"/>
      <c r="B136" s="168" t="s">
        <v>420</v>
      </c>
      <c r="C136" s="168"/>
      <c r="D136" s="168"/>
      <c r="E136" s="168"/>
      <c r="F136" s="168"/>
      <c r="G136" s="168"/>
      <c r="H136" s="169"/>
      <c r="I136" s="168"/>
      <c r="J136" s="168"/>
      <c r="K136" s="168"/>
      <c r="L136" s="170">
        <v>10.34</v>
      </c>
      <c r="M136" s="170">
        <v>50335.22</v>
      </c>
    </row>
    <row r="137" spans="1:13" ht="11.25" x14ac:dyDescent="0.2">
      <c r="A137" s="165"/>
      <c r="B137" s="165" t="s">
        <v>476</v>
      </c>
      <c r="C137" s="165"/>
      <c r="D137" s="165"/>
      <c r="E137" s="165"/>
      <c r="F137" s="165"/>
      <c r="G137" s="165"/>
      <c r="H137" s="167"/>
      <c r="I137" s="165"/>
      <c r="J137" s="165"/>
      <c r="K137" s="165"/>
      <c r="L137" s="166"/>
      <c r="M137" s="166">
        <v>19762</v>
      </c>
    </row>
    <row r="138" spans="1:13" ht="11.25" x14ac:dyDescent="0.2">
      <c r="A138" s="168"/>
      <c r="B138" s="168" t="s">
        <v>477</v>
      </c>
      <c r="C138" s="168"/>
      <c r="D138" s="168"/>
      <c r="E138" s="168"/>
      <c r="F138" s="168"/>
      <c r="G138" s="168"/>
      <c r="H138" s="169"/>
      <c r="I138" s="168"/>
      <c r="J138" s="168"/>
      <c r="K138" s="168"/>
      <c r="L138" s="170"/>
      <c r="M138" s="170">
        <v>19762</v>
      </c>
    </row>
    <row r="139" spans="1:13" ht="11.25" x14ac:dyDescent="0.2">
      <c r="A139" s="165"/>
      <c r="B139" s="165" t="s">
        <v>590</v>
      </c>
      <c r="C139" s="165"/>
      <c r="D139" s="165"/>
      <c r="E139" s="165"/>
      <c r="F139" s="165"/>
      <c r="G139" s="165"/>
      <c r="H139" s="167"/>
      <c r="I139" s="165"/>
      <c r="J139" s="165"/>
      <c r="K139" s="165"/>
      <c r="L139" s="166"/>
      <c r="M139" s="166">
        <v>608418.74</v>
      </c>
    </row>
    <row r="140" spans="1:13" ht="11.25" x14ac:dyDescent="0.2">
      <c r="A140" s="168"/>
      <c r="B140" s="168"/>
      <c r="C140" s="168"/>
      <c r="D140" s="168"/>
      <c r="E140" s="168"/>
      <c r="F140" s="168"/>
      <c r="G140" s="168" t="s">
        <v>177</v>
      </c>
      <c r="H140" s="169">
        <v>44454</v>
      </c>
      <c r="I140" s="168" t="s">
        <v>906</v>
      </c>
      <c r="J140" s="168" t="s">
        <v>907</v>
      </c>
      <c r="K140" s="168"/>
      <c r="L140" s="170">
        <v>-2500</v>
      </c>
      <c r="M140" s="170">
        <v>605918.74</v>
      </c>
    </row>
    <row r="141" spans="1:13" ht="11.25" x14ac:dyDescent="0.2">
      <c r="A141" s="168"/>
      <c r="B141" s="168"/>
      <c r="C141" s="168"/>
      <c r="D141" s="168"/>
      <c r="E141" s="168"/>
      <c r="F141" s="168"/>
      <c r="G141" s="168" t="s">
        <v>178</v>
      </c>
      <c r="H141" s="169">
        <v>44469</v>
      </c>
      <c r="I141" s="168"/>
      <c r="J141" s="168"/>
      <c r="K141" s="168" t="s">
        <v>462</v>
      </c>
      <c r="L141" s="170">
        <v>421.46</v>
      </c>
      <c r="M141" s="170">
        <v>606340.19999999995</v>
      </c>
    </row>
    <row r="142" spans="1:13" ht="12" thickBot="1" x14ac:dyDescent="0.25">
      <c r="A142" s="168"/>
      <c r="B142" s="168"/>
      <c r="C142" s="168"/>
      <c r="D142" s="168"/>
      <c r="E142" s="168"/>
      <c r="F142" s="168"/>
      <c r="G142" s="168" t="s">
        <v>463</v>
      </c>
      <c r="H142" s="169">
        <v>44469</v>
      </c>
      <c r="I142" s="168" t="s">
        <v>635</v>
      </c>
      <c r="J142" s="168"/>
      <c r="K142" s="168" t="s">
        <v>466</v>
      </c>
      <c r="L142" s="172">
        <v>-21264</v>
      </c>
      <c r="M142" s="172">
        <v>585076.19999999995</v>
      </c>
    </row>
    <row r="143" spans="1:13" ht="12" thickBot="1" x14ac:dyDescent="0.25">
      <c r="A143" s="168"/>
      <c r="B143" s="168" t="s">
        <v>636</v>
      </c>
      <c r="C143" s="168"/>
      <c r="D143" s="168"/>
      <c r="E143" s="168"/>
      <c r="F143" s="168"/>
      <c r="G143" s="168"/>
      <c r="H143" s="169"/>
      <c r="I143" s="168"/>
      <c r="J143" s="168"/>
      <c r="K143" s="168"/>
      <c r="L143" s="173">
        <v>-23342.54</v>
      </c>
      <c r="M143" s="173">
        <v>585076.19999999995</v>
      </c>
    </row>
    <row r="144" spans="1:13" ht="11.25" x14ac:dyDescent="0.2">
      <c r="A144" s="168"/>
      <c r="B144" s="168" t="s">
        <v>591</v>
      </c>
      <c r="C144" s="168"/>
      <c r="D144" s="168"/>
      <c r="E144" s="168"/>
      <c r="F144" s="168"/>
      <c r="G144" s="168"/>
      <c r="H144" s="169"/>
      <c r="I144" s="168"/>
      <c r="J144" s="168"/>
      <c r="K144" s="168"/>
      <c r="L144" s="170"/>
      <c r="M144" s="170">
        <v>2632332.91</v>
      </c>
    </row>
    <row r="145" spans="1:13" ht="11.25" x14ac:dyDescent="0.2">
      <c r="A145" s="165"/>
      <c r="B145" s="165" t="s">
        <v>592</v>
      </c>
      <c r="C145" s="165"/>
      <c r="D145" s="165"/>
      <c r="E145" s="165"/>
      <c r="F145" s="165"/>
      <c r="G145" s="165"/>
      <c r="H145" s="167"/>
      <c r="I145" s="165"/>
      <c r="J145" s="165"/>
      <c r="K145" s="165"/>
      <c r="L145" s="166"/>
      <c r="M145" s="166">
        <v>-6845.27</v>
      </c>
    </row>
    <row r="146" spans="1:13" ht="11.25" x14ac:dyDescent="0.2">
      <c r="A146" s="165"/>
      <c r="B146" s="165"/>
      <c r="C146" s="165" t="s">
        <v>637</v>
      </c>
      <c r="D146" s="165"/>
      <c r="E146" s="165"/>
      <c r="F146" s="165"/>
      <c r="G146" s="165"/>
      <c r="H146" s="167"/>
      <c r="I146" s="165"/>
      <c r="J146" s="165"/>
      <c r="K146" s="165"/>
      <c r="L146" s="166"/>
      <c r="M146" s="166">
        <v>-2.25</v>
      </c>
    </row>
    <row r="147" spans="1:13" ht="11.25" x14ac:dyDescent="0.2">
      <c r="A147" s="168"/>
      <c r="B147" s="168"/>
      <c r="C147" s="168"/>
      <c r="D147" s="168"/>
      <c r="E147" s="168"/>
      <c r="F147" s="168"/>
      <c r="G147" s="168" t="s">
        <v>179</v>
      </c>
      <c r="H147" s="169">
        <v>44442</v>
      </c>
      <c r="I147" s="168" t="s">
        <v>847</v>
      </c>
      <c r="J147" s="168" t="s">
        <v>748</v>
      </c>
      <c r="K147" s="168" t="s">
        <v>232</v>
      </c>
      <c r="L147" s="170">
        <v>-8.07</v>
      </c>
      <c r="M147" s="170">
        <v>-10.32</v>
      </c>
    </row>
    <row r="148" spans="1:13" ht="11.25" x14ac:dyDescent="0.2">
      <c r="A148" s="168"/>
      <c r="B148" s="168"/>
      <c r="C148" s="168"/>
      <c r="D148" s="168"/>
      <c r="E148" s="168"/>
      <c r="F148" s="168"/>
      <c r="G148" s="168" t="s">
        <v>179</v>
      </c>
      <c r="H148" s="169">
        <v>44442</v>
      </c>
      <c r="I148" s="168" t="s">
        <v>848</v>
      </c>
      <c r="J148" s="168" t="s">
        <v>183</v>
      </c>
      <c r="K148" s="168" t="s">
        <v>232</v>
      </c>
      <c r="L148" s="170">
        <v>0</v>
      </c>
      <c r="M148" s="170">
        <v>-10.32</v>
      </c>
    </row>
    <row r="149" spans="1:13" ht="11.25" x14ac:dyDescent="0.2">
      <c r="A149" s="168"/>
      <c r="B149" s="168"/>
      <c r="C149" s="168"/>
      <c r="D149" s="168"/>
      <c r="E149" s="168"/>
      <c r="F149" s="168"/>
      <c r="G149" s="168" t="s">
        <v>180</v>
      </c>
      <c r="H149" s="169">
        <v>44442</v>
      </c>
      <c r="I149" s="168" t="s">
        <v>383</v>
      </c>
      <c r="J149" s="168" t="s">
        <v>338</v>
      </c>
      <c r="K149" s="168" t="s">
        <v>782</v>
      </c>
      <c r="L149" s="170">
        <v>2.25</v>
      </c>
      <c r="M149" s="170">
        <v>-8.07</v>
      </c>
    </row>
    <row r="150" spans="1:13" ht="11.25" x14ac:dyDescent="0.2">
      <c r="A150" s="168"/>
      <c r="B150" s="168"/>
      <c r="C150" s="168"/>
      <c r="D150" s="168"/>
      <c r="E150" s="168"/>
      <c r="F150" s="168"/>
      <c r="G150" s="168" t="s">
        <v>180</v>
      </c>
      <c r="H150" s="169">
        <v>44442</v>
      </c>
      <c r="I150" s="168" t="s">
        <v>383</v>
      </c>
      <c r="J150" s="168" t="s">
        <v>338</v>
      </c>
      <c r="K150" s="168" t="s">
        <v>783</v>
      </c>
      <c r="L150" s="170">
        <v>8.07</v>
      </c>
      <c r="M150" s="170">
        <v>0</v>
      </c>
    </row>
    <row r="151" spans="1:13" ht="11.25" x14ac:dyDescent="0.2">
      <c r="A151" s="168"/>
      <c r="B151" s="168"/>
      <c r="C151" s="168"/>
      <c r="D151" s="168"/>
      <c r="E151" s="168"/>
      <c r="F151" s="168"/>
      <c r="G151" s="168" t="s">
        <v>179</v>
      </c>
      <c r="H151" s="169">
        <v>44454</v>
      </c>
      <c r="I151" s="168" t="s">
        <v>864</v>
      </c>
      <c r="J151" s="168" t="s">
        <v>418</v>
      </c>
      <c r="K151" s="168" t="s">
        <v>232</v>
      </c>
      <c r="L151" s="170">
        <v>-25.84</v>
      </c>
      <c r="M151" s="170">
        <v>-25.84</v>
      </c>
    </row>
    <row r="152" spans="1:13" ht="11.25" x14ac:dyDescent="0.2">
      <c r="A152" s="168"/>
      <c r="B152" s="168"/>
      <c r="C152" s="168"/>
      <c r="D152" s="168"/>
      <c r="E152" s="168"/>
      <c r="F152" s="168"/>
      <c r="G152" s="168" t="s">
        <v>179</v>
      </c>
      <c r="H152" s="169">
        <v>44454</v>
      </c>
      <c r="I152" s="168" t="s">
        <v>866</v>
      </c>
      <c r="J152" s="168" t="s">
        <v>182</v>
      </c>
      <c r="K152" s="168" t="s">
        <v>232</v>
      </c>
      <c r="L152" s="170">
        <v>-60.41</v>
      </c>
      <c r="M152" s="170">
        <v>-86.25</v>
      </c>
    </row>
    <row r="153" spans="1:13" ht="11.25" x14ac:dyDescent="0.2">
      <c r="A153" s="168"/>
      <c r="B153" s="168"/>
      <c r="C153" s="168"/>
      <c r="D153" s="168"/>
      <c r="E153" s="168"/>
      <c r="F153" s="168"/>
      <c r="G153" s="168" t="s">
        <v>180</v>
      </c>
      <c r="H153" s="169">
        <v>44454</v>
      </c>
      <c r="I153" s="168" t="s">
        <v>383</v>
      </c>
      <c r="J153" s="168" t="s">
        <v>338</v>
      </c>
      <c r="K153" s="168" t="s">
        <v>802</v>
      </c>
      <c r="L153" s="170">
        <v>115.93</v>
      </c>
      <c r="M153" s="170">
        <v>29.68</v>
      </c>
    </row>
    <row r="154" spans="1:13" ht="11.25" x14ac:dyDescent="0.2">
      <c r="A154" s="168"/>
      <c r="B154" s="168"/>
      <c r="C154" s="168"/>
      <c r="D154" s="168"/>
      <c r="E154" s="168"/>
      <c r="F154" s="168"/>
      <c r="G154" s="168" t="s">
        <v>179</v>
      </c>
      <c r="H154" s="169">
        <v>44454</v>
      </c>
      <c r="I154" s="168" t="s">
        <v>865</v>
      </c>
      <c r="J154" s="168" t="s">
        <v>451</v>
      </c>
      <c r="K154" s="168" t="s">
        <v>232</v>
      </c>
      <c r="L154" s="170">
        <v>-29.68</v>
      </c>
      <c r="M154" s="170">
        <v>0</v>
      </c>
    </row>
    <row r="155" spans="1:13" ht="11.25" x14ac:dyDescent="0.2">
      <c r="A155" s="168"/>
      <c r="B155" s="168"/>
      <c r="C155" s="168"/>
      <c r="D155" s="168"/>
      <c r="E155" s="168"/>
      <c r="F155" s="168"/>
      <c r="G155" s="168" t="s">
        <v>179</v>
      </c>
      <c r="H155" s="169">
        <v>44456</v>
      </c>
      <c r="I155" s="168" t="s">
        <v>876</v>
      </c>
      <c r="J155" s="168" t="s">
        <v>809</v>
      </c>
      <c r="K155" s="168" t="s">
        <v>232</v>
      </c>
      <c r="L155" s="170">
        <v>-1.1499999999999999</v>
      </c>
      <c r="M155" s="170">
        <v>-1.1499999999999999</v>
      </c>
    </row>
    <row r="156" spans="1:13" ht="11.25" x14ac:dyDescent="0.2">
      <c r="A156" s="168"/>
      <c r="B156" s="168"/>
      <c r="C156" s="168"/>
      <c r="D156" s="168"/>
      <c r="E156" s="168"/>
      <c r="F156" s="168"/>
      <c r="G156" s="168" t="s">
        <v>179</v>
      </c>
      <c r="H156" s="169">
        <v>44456</v>
      </c>
      <c r="I156" s="168" t="s">
        <v>881</v>
      </c>
      <c r="J156" s="168" t="s">
        <v>814</v>
      </c>
      <c r="K156" s="168" t="s">
        <v>232</v>
      </c>
      <c r="L156" s="170">
        <v>0</v>
      </c>
      <c r="M156" s="170">
        <v>-1.1499999999999999</v>
      </c>
    </row>
    <row r="157" spans="1:13" ht="11.25" x14ac:dyDescent="0.2">
      <c r="A157" s="168"/>
      <c r="B157" s="168"/>
      <c r="C157" s="168"/>
      <c r="D157" s="168"/>
      <c r="E157" s="168"/>
      <c r="F157" s="168"/>
      <c r="G157" s="168" t="s">
        <v>179</v>
      </c>
      <c r="H157" s="169">
        <v>44456</v>
      </c>
      <c r="I157" s="168" t="s">
        <v>874</v>
      </c>
      <c r="J157" s="168" t="s">
        <v>807</v>
      </c>
      <c r="K157" s="168" t="s">
        <v>232</v>
      </c>
      <c r="L157" s="170">
        <v>-0.98</v>
      </c>
      <c r="M157" s="170">
        <v>-2.13</v>
      </c>
    </row>
    <row r="158" spans="1:13" ht="11.25" x14ac:dyDescent="0.2">
      <c r="A158" s="168"/>
      <c r="B158" s="168"/>
      <c r="C158" s="168"/>
      <c r="D158" s="168"/>
      <c r="E158" s="168"/>
      <c r="F158" s="168"/>
      <c r="G158" s="168" t="s">
        <v>179</v>
      </c>
      <c r="H158" s="169">
        <v>44456</v>
      </c>
      <c r="I158" s="168" t="s">
        <v>872</v>
      </c>
      <c r="J158" s="168" t="s">
        <v>805</v>
      </c>
      <c r="K158" s="168" t="s">
        <v>232</v>
      </c>
      <c r="L158" s="170">
        <v>-0.83</v>
      </c>
      <c r="M158" s="170">
        <v>-2.96</v>
      </c>
    </row>
    <row r="159" spans="1:13" ht="11.25" x14ac:dyDescent="0.2">
      <c r="A159" s="168"/>
      <c r="B159" s="168"/>
      <c r="C159" s="168"/>
      <c r="D159" s="168"/>
      <c r="E159" s="168"/>
      <c r="F159" s="168"/>
      <c r="G159" s="168" t="s">
        <v>179</v>
      </c>
      <c r="H159" s="169">
        <v>44456</v>
      </c>
      <c r="I159" s="168" t="s">
        <v>875</v>
      </c>
      <c r="J159" s="168" t="s">
        <v>808</v>
      </c>
      <c r="K159" s="168" t="s">
        <v>232</v>
      </c>
      <c r="L159" s="170">
        <v>-0.41</v>
      </c>
      <c r="M159" s="170">
        <v>-3.37</v>
      </c>
    </row>
    <row r="160" spans="1:13" ht="11.25" x14ac:dyDescent="0.2">
      <c r="A160" s="168"/>
      <c r="B160" s="168"/>
      <c r="C160" s="168"/>
      <c r="D160" s="168"/>
      <c r="E160" s="168"/>
      <c r="F160" s="168"/>
      <c r="G160" s="168" t="s">
        <v>179</v>
      </c>
      <c r="H160" s="169">
        <v>44456</v>
      </c>
      <c r="I160" s="168" t="s">
        <v>869</v>
      </c>
      <c r="J160" s="168" t="s">
        <v>804</v>
      </c>
      <c r="K160" s="168" t="s">
        <v>232</v>
      </c>
      <c r="L160" s="170">
        <v>-10.94</v>
      </c>
      <c r="M160" s="170">
        <v>-14.31</v>
      </c>
    </row>
    <row r="161" spans="1:13" ht="11.25" x14ac:dyDescent="0.2">
      <c r="A161" s="168"/>
      <c r="B161" s="168"/>
      <c r="C161" s="168"/>
      <c r="D161" s="168"/>
      <c r="E161" s="168"/>
      <c r="F161" s="168"/>
      <c r="G161" s="168" t="s">
        <v>179</v>
      </c>
      <c r="H161" s="169">
        <v>44456</v>
      </c>
      <c r="I161" s="168" t="s">
        <v>871</v>
      </c>
      <c r="J161" s="168" t="s">
        <v>748</v>
      </c>
      <c r="K161" s="168" t="s">
        <v>232</v>
      </c>
      <c r="L161" s="170">
        <v>-8.27</v>
      </c>
      <c r="M161" s="170">
        <v>-22.58</v>
      </c>
    </row>
    <row r="162" spans="1:13" ht="11.25" x14ac:dyDescent="0.2">
      <c r="A162" s="168"/>
      <c r="B162" s="168"/>
      <c r="C162" s="168"/>
      <c r="D162" s="168"/>
      <c r="E162" s="168"/>
      <c r="F162" s="168"/>
      <c r="G162" s="168" t="s">
        <v>179</v>
      </c>
      <c r="H162" s="169">
        <v>44456</v>
      </c>
      <c r="I162" s="168" t="s">
        <v>870</v>
      </c>
      <c r="J162" s="168" t="s">
        <v>183</v>
      </c>
      <c r="K162" s="168" t="s">
        <v>232</v>
      </c>
      <c r="L162" s="170">
        <v>0</v>
      </c>
      <c r="M162" s="170">
        <v>-22.58</v>
      </c>
    </row>
    <row r="163" spans="1:13" ht="11.25" x14ac:dyDescent="0.2">
      <c r="A163" s="168"/>
      <c r="B163" s="168"/>
      <c r="C163" s="168"/>
      <c r="D163" s="168"/>
      <c r="E163" s="168"/>
      <c r="F163" s="168"/>
      <c r="G163" s="168" t="s">
        <v>179</v>
      </c>
      <c r="H163" s="169">
        <v>44456</v>
      </c>
      <c r="I163" s="168" t="s">
        <v>880</v>
      </c>
      <c r="J163" s="168" t="s">
        <v>813</v>
      </c>
      <c r="K163" s="168" t="s">
        <v>232</v>
      </c>
      <c r="L163" s="170">
        <v>0</v>
      </c>
      <c r="M163" s="170">
        <v>-22.58</v>
      </c>
    </row>
    <row r="164" spans="1:13" ht="11.25" x14ac:dyDescent="0.2">
      <c r="A164" s="168"/>
      <c r="B164" s="168"/>
      <c r="C164" s="168"/>
      <c r="D164" s="168"/>
      <c r="E164" s="168"/>
      <c r="F164" s="168"/>
      <c r="G164" s="168" t="s">
        <v>179</v>
      </c>
      <c r="H164" s="169">
        <v>44456</v>
      </c>
      <c r="I164" s="168" t="s">
        <v>878</v>
      </c>
      <c r="J164" s="168" t="s">
        <v>811</v>
      </c>
      <c r="K164" s="168" t="s">
        <v>232</v>
      </c>
      <c r="L164" s="170">
        <v>-0.54</v>
      </c>
      <c r="M164" s="170">
        <v>-23.12</v>
      </c>
    </row>
    <row r="165" spans="1:13" ht="11.25" x14ac:dyDescent="0.2">
      <c r="A165" s="168"/>
      <c r="B165" s="168"/>
      <c r="C165" s="168"/>
      <c r="D165" s="168"/>
      <c r="E165" s="168"/>
      <c r="F165" s="168"/>
      <c r="G165" s="168" t="s">
        <v>179</v>
      </c>
      <c r="H165" s="169">
        <v>44456</v>
      </c>
      <c r="I165" s="168" t="s">
        <v>879</v>
      </c>
      <c r="J165" s="168" t="s">
        <v>812</v>
      </c>
      <c r="K165" s="168" t="s">
        <v>232</v>
      </c>
      <c r="L165" s="170">
        <v>0</v>
      </c>
      <c r="M165" s="170">
        <v>-23.12</v>
      </c>
    </row>
    <row r="166" spans="1:13" ht="11.25" x14ac:dyDescent="0.2">
      <c r="A166" s="168"/>
      <c r="B166" s="168"/>
      <c r="C166" s="168"/>
      <c r="D166" s="168"/>
      <c r="E166" s="168"/>
      <c r="F166" s="168"/>
      <c r="G166" s="168" t="s">
        <v>179</v>
      </c>
      <c r="H166" s="169">
        <v>44456</v>
      </c>
      <c r="I166" s="168" t="s">
        <v>873</v>
      </c>
      <c r="J166" s="168" t="s">
        <v>806</v>
      </c>
      <c r="K166" s="168" t="s">
        <v>232</v>
      </c>
      <c r="L166" s="170">
        <v>-0.12</v>
      </c>
      <c r="M166" s="170">
        <v>-23.24</v>
      </c>
    </row>
    <row r="167" spans="1:13" ht="11.25" x14ac:dyDescent="0.2">
      <c r="A167" s="168"/>
      <c r="B167" s="168"/>
      <c r="C167" s="168"/>
      <c r="D167" s="168"/>
      <c r="E167" s="168"/>
      <c r="F167" s="168"/>
      <c r="G167" s="168" t="s">
        <v>180</v>
      </c>
      <c r="H167" s="169">
        <v>44456</v>
      </c>
      <c r="I167" s="168" t="s">
        <v>383</v>
      </c>
      <c r="J167" s="168" t="s">
        <v>338</v>
      </c>
      <c r="K167" s="168" t="s">
        <v>816</v>
      </c>
      <c r="L167" s="170">
        <v>23.24</v>
      </c>
      <c r="M167" s="170">
        <v>0</v>
      </c>
    </row>
    <row r="168" spans="1:13" ht="11.25" x14ac:dyDescent="0.2">
      <c r="A168" s="168"/>
      <c r="B168" s="168"/>
      <c r="C168" s="168"/>
      <c r="D168" s="168"/>
      <c r="E168" s="168"/>
      <c r="F168" s="168"/>
      <c r="G168" s="168" t="s">
        <v>179</v>
      </c>
      <c r="H168" s="169">
        <v>44469</v>
      </c>
      <c r="I168" s="168" t="s">
        <v>894</v>
      </c>
      <c r="J168" s="168" t="s">
        <v>418</v>
      </c>
      <c r="K168" s="168" t="s">
        <v>232</v>
      </c>
      <c r="L168" s="170">
        <v>-25.84</v>
      </c>
      <c r="M168" s="170">
        <v>-25.84</v>
      </c>
    </row>
    <row r="169" spans="1:13" ht="11.25" x14ac:dyDescent="0.2">
      <c r="A169" s="168"/>
      <c r="B169" s="168"/>
      <c r="C169" s="168"/>
      <c r="D169" s="168"/>
      <c r="E169" s="168"/>
      <c r="F169" s="168"/>
      <c r="G169" s="168" t="s">
        <v>179</v>
      </c>
      <c r="H169" s="169">
        <v>44469</v>
      </c>
      <c r="I169" s="168" t="s">
        <v>893</v>
      </c>
      <c r="J169" s="168" t="s">
        <v>451</v>
      </c>
      <c r="K169" s="168" t="s">
        <v>232</v>
      </c>
      <c r="L169" s="170">
        <v>-45.37</v>
      </c>
      <c r="M169" s="170">
        <v>-71.209999999999994</v>
      </c>
    </row>
    <row r="170" spans="1:13" ht="11.25" x14ac:dyDescent="0.2">
      <c r="A170" s="168"/>
      <c r="B170" s="168"/>
      <c r="C170" s="168"/>
      <c r="D170" s="168"/>
      <c r="E170" s="168"/>
      <c r="F170" s="168"/>
      <c r="G170" s="168" t="s">
        <v>180</v>
      </c>
      <c r="H170" s="169">
        <v>44469</v>
      </c>
      <c r="I170" s="168" t="s">
        <v>383</v>
      </c>
      <c r="J170" s="168" t="s">
        <v>338</v>
      </c>
      <c r="K170" s="168" t="s">
        <v>827</v>
      </c>
      <c r="L170" s="170">
        <v>131.62</v>
      </c>
      <c r="M170" s="170">
        <v>60.41</v>
      </c>
    </row>
    <row r="171" spans="1:13" ht="12" thickBot="1" x14ac:dyDescent="0.25">
      <c r="A171" s="168"/>
      <c r="B171" s="168"/>
      <c r="C171" s="168"/>
      <c r="D171" s="168"/>
      <c r="E171" s="168"/>
      <c r="F171" s="168"/>
      <c r="G171" s="168" t="s">
        <v>179</v>
      </c>
      <c r="H171" s="169">
        <v>44469</v>
      </c>
      <c r="I171" s="168" t="s">
        <v>895</v>
      </c>
      <c r="J171" s="168" t="s">
        <v>182</v>
      </c>
      <c r="K171" s="168" t="s">
        <v>232</v>
      </c>
      <c r="L171" s="171">
        <v>-60.41</v>
      </c>
      <c r="M171" s="171">
        <v>0</v>
      </c>
    </row>
    <row r="172" spans="1:13" ht="11.25" x14ac:dyDescent="0.2">
      <c r="A172" s="168"/>
      <c r="B172" s="168"/>
      <c r="C172" s="168" t="s">
        <v>638</v>
      </c>
      <c r="D172" s="168"/>
      <c r="E172" s="168"/>
      <c r="F172" s="168"/>
      <c r="G172" s="168"/>
      <c r="H172" s="169"/>
      <c r="I172" s="168"/>
      <c r="J172" s="168"/>
      <c r="K172" s="168"/>
      <c r="L172" s="170">
        <v>2.25</v>
      </c>
      <c r="M172" s="170">
        <v>0</v>
      </c>
    </row>
    <row r="173" spans="1:13" ht="11.25" x14ac:dyDescent="0.2">
      <c r="A173" s="165"/>
      <c r="B173" s="165"/>
      <c r="C173" s="165" t="s">
        <v>639</v>
      </c>
      <c r="D173" s="165"/>
      <c r="E173" s="165"/>
      <c r="F173" s="165"/>
      <c r="G173" s="165"/>
      <c r="H173" s="167"/>
      <c r="I173" s="165"/>
      <c r="J173" s="165"/>
      <c r="K173" s="165"/>
      <c r="L173" s="166"/>
      <c r="M173" s="166">
        <v>-43.02</v>
      </c>
    </row>
    <row r="174" spans="1:13" ht="11.25" x14ac:dyDescent="0.2">
      <c r="A174" s="168"/>
      <c r="B174" s="168"/>
      <c r="C174" s="168"/>
      <c r="D174" s="168"/>
      <c r="E174" s="168"/>
      <c r="F174" s="168"/>
      <c r="G174" s="168" t="s">
        <v>179</v>
      </c>
      <c r="H174" s="169">
        <v>44442</v>
      </c>
      <c r="I174" s="168" t="s">
        <v>847</v>
      </c>
      <c r="J174" s="168" t="s">
        <v>748</v>
      </c>
      <c r="K174" s="168" t="s">
        <v>232</v>
      </c>
      <c r="L174" s="170">
        <v>-30</v>
      </c>
      <c r="M174" s="170">
        <v>-73.02</v>
      </c>
    </row>
    <row r="175" spans="1:13" ht="11.25" x14ac:dyDescent="0.2">
      <c r="A175" s="168"/>
      <c r="B175" s="168"/>
      <c r="C175" s="168"/>
      <c r="D175" s="168"/>
      <c r="E175" s="168"/>
      <c r="F175" s="168"/>
      <c r="G175" s="168" t="s">
        <v>179</v>
      </c>
      <c r="H175" s="169">
        <v>44442</v>
      </c>
      <c r="I175" s="168" t="s">
        <v>847</v>
      </c>
      <c r="J175" s="168" t="s">
        <v>748</v>
      </c>
      <c r="K175" s="168" t="s">
        <v>232</v>
      </c>
      <c r="L175" s="170">
        <v>-38.479999999999997</v>
      </c>
      <c r="M175" s="170">
        <v>-111.5</v>
      </c>
    </row>
    <row r="176" spans="1:13" ht="11.25" x14ac:dyDescent="0.2">
      <c r="A176" s="168"/>
      <c r="B176" s="168"/>
      <c r="C176" s="168"/>
      <c r="D176" s="168"/>
      <c r="E176" s="168"/>
      <c r="F176" s="168"/>
      <c r="G176" s="168" t="s">
        <v>179</v>
      </c>
      <c r="H176" s="169">
        <v>44442</v>
      </c>
      <c r="I176" s="168" t="s">
        <v>847</v>
      </c>
      <c r="J176" s="168" t="s">
        <v>748</v>
      </c>
      <c r="K176" s="168" t="s">
        <v>232</v>
      </c>
      <c r="L176" s="170">
        <v>-38.479999999999997</v>
      </c>
      <c r="M176" s="170">
        <v>-149.97999999999999</v>
      </c>
    </row>
    <row r="177" spans="1:13" ht="11.25" x14ac:dyDescent="0.2">
      <c r="A177" s="168"/>
      <c r="B177" s="168"/>
      <c r="C177" s="168"/>
      <c r="D177" s="168"/>
      <c r="E177" s="168"/>
      <c r="F177" s="168"/>
      <c r="G177" s="168" t="s">
        <v>179</v>
      </c>
      <c r="H177" s="169">
        <v>44442</v>
      </c>
      <c r="I177" s="168" t="s">
        <v>847</v>
      </c>
      <c r="J177" s="168" t="s">
        <v>748</v>
      </c>
      <c r="K177" s="168" t="s">
        <v>232</v>
      </c>
      <c r="L177" s="170">
        <v>-9</v>
      </c>
      <c r="M177" s="170">
        <v>-158.97999999999999</v>
      </c>
    </row>
    <row r="178" spans="1:13" ht="11.25" x14ac:dyDescent="0.2">
      <c r="A178" s="168"/>
      <c r="B178" s="168"/>
      <c r="C178" s="168"/>
      <c r="D178" s="168"/>
      <c r="E178" s="168"/>
      <c r="F178" s="168"/>
      <c r="G178" s="168" t="s">
        <v>179</v>
      </c>
      <c r="H178" s="169">
        <v>44442</v>
      </c>
      <c r="I178" s="168" t="s">
        <v>847</v>
      </c>
      <c r="J178" s="168" t="s">
        <v>748</v>
      </c>
      <c r="K178" s="168" t="s">
        <v>232</v>
      </c>
      <c r="L178" s="170">
        <v>-9</v>
      </c>
      <c r="M178" s="170">
        <v>-167.98</v>
      </c>
    </row>
    <row r="179" spans="1:13" ht="11.25" x14ac:dyDescent="0.2">
      <c r="A179" s="168"/>
      <c r="B179" s="168"/>
      <c r="C179" s="168"/>
      <c r="D179" s="168"/>
      <c r="E179" s="168"/>
      <c r="F179" s="168"/>
      <c r="G179" s="168" t="s">
        <v>179</v>
      </c>
      <c r="H179" s="169">
        <v>44442</v>
      </c>
      <c r="I179" s="168" t="s">
        <v>848</v>
      </c>
      <c r="J179" s="168" t="s">
        <v>183</v>
      </c>
      <c r="K179" s="168" t="s">
        <v>232</v>
      </c>
      <c r="L179" s="170">
        <v>-45</v>
      </c>
      <c r="M179" s="170">
        <v>-212.98</v>
      </c>
    </row>
    <row r="180" spans="1:13" ht="11.25" x14ac:dyDescent="0.2">
      <c r="A180" s="168"/>
      <c r="B180" s="168"/>
      <c r="C180" s="168"/>
      <c r="D180" s="168"/>
      <c r="E180" s="168"/>
      <c r="F180" s="168"/>
      <c r="G180" s="168" t="s">
        <v>179</v>
      </c>
      <c r="H180" s="169">
        <v>44442</v>
      </c>
      <c r="I180" s="168" t="s">
        <v>848</v>
      </c>
      <c r="J180" s="168" t="s">
        <v>183</v>
      </c>
      <c r="K180" s="168" t="s">
        <v>232</v>
      </c>
      <c r="L180" s="170">
        <v>-57.02</v>
      </c>
      <c r="M180" s="170">
        <v>-270</v>
      </c>
    </row>
    <row r="181" spans="1:13" ht="11.25" x14ac:dyDescent="0.2">
      <c r="A181" s="168"/>
      <c r="B181" s="168"/>
      <c r="C181" s="168"/>
      <c r="D181" s="168"/>
      <c r="E181" s="168"/>
      <c r="F181" s="168"/>
      <c r="G181" s="168" t="s">
        <v>179</v>
      </c>
      <c r="H181" s="169">
        <v>44442</v>
      </c>
      <c r="I181" s="168" t="s">
        <v>848</v>
      </c>
      <c r="J181" s="168" t="s">
        <v>183</v>
      </c>
      <c r="K181" s="168" t="s">
        <v>232</v>
      </c>
      <c r="L181" s="170">
        <v>-57.02</v>
      </c>
      <c r="M181" s="170">
        <v>-327.02</v>
      </c>
    </row>
    <row r="182" spans="1:13" ht="11.25" x14ac:dyDescent="0.2">
      <c r="A182" s="168"/>
      <c r="B182" s="168"/>
      <c r="C182" s="168"/>
      <c r="D182" s="168"/>
      <c r="E182" s="168"/>
      <c r="F182" s="168"/>
      <c r="G182" s="168" t="s">
        <v>179</v>
      </c>
      <c r="H182" s="169">
        <v>44442</v>
      </c>
      <c r="I182" s="168" t="s">
        <v>848</v>
      </c>
      <c r="J182" s="168" t="s">
        <v>183</v>
      </c>
      <c r="K182" s="168" t="s">
        <v>232</v>
      </c>
      <c r="L182" s="170">
        <v>-13.34</v>
      </c>
      <c r="M182" s="170">
        <v>-340.36</v>
      </c>
    </row>
    <row r="183" spans="1:13" ht="11.25" x14ac:dyDescent="0.2">
      <c r="A183" s="168"/>
      <c r="B183" s="168"/>
      <c r="C183" s="168"/>
      <c r="D183" s="168"/>
      <c r="E183" s="168"/>
      <c r="F183" s="168"/>
      <c r="G183" s="168" t="s">
        <v>179</v>
      </c>
      <c r="H183" s="169">
        <v>44442</v>
      </c>
      <c r="I183" s="168" t="s">
        <v>848</v>
      </c>
      <c r="J183" s="168" t="s">
        <v>183</v>
      </c>
      <c r="K183" s="168" t="s">
        <v>232</v>
      </c>
      <c r="L183" s="170">
        <v>-13.34</v>
      </c>
      <c r="M183" s="170">
        <v>-353.7</v>
      </c>
    </row>
    <row r="184" spans="1:13" ht="11.25" x14ac:dyDescent="0.2">
      <c r="A184" s="168"/>
      <c r="B184" s="168"/>
      <c r="C184" s="168"/>
      <c r="D184" s="168"/>
      <c r="E184" s="168"/>
      <c r="F184" s="168"/>
      <c r="G184" s="168" t="s">
        <v>180</v>
      </c>
      <c r="H184" s="169">
        <v>44442</v>
      </c>
      <c r="I184" s="168" t="s">
        <v>383</v>
      </c>
      <c r="J184" s="168" t="s">
        <v>336</v>
      </c>
      <c r="K184" s="168" t="s">
        <v>780</v>
      </c>
      <c r="L184" s="170">
        <v>0</v>
      </c>
      <c r="M184" s="170">
        <v>-353.7</v>
      </c>
    </row>
    <row r="185" spans="1:13" ht="11.25" x14ac:dyDescent="0.2">
      <c r="A185" s="168"/>
      <c r="B185" s="168"/>
      <c r="C185" s="168"/>
      <c r="D185" s="168"/>
      <c r="E185" s="168"/>
      <c r="F185" s="168"/>
      <c r="G185" s="168" t="s">
        <v>180</v>
      </c>
      <c r="H185" s="169">
        <v>44442</v>
      </c>
      <c r="I185" s="168" t="s">
        <v>383</v>
      </c>
      <c r="J185" s="168" t="s">
        <v>336</v>
      </c>
      <c r="K185" s="168" t="s">
        <v>780</v>
      </c>
      <c r="L185" s="170">
        <v>17.440000000000001</v>
      </c>
      <c r="M185" s="170">
        <v>-336.26</v>
      </c>
    </row>
    <row r="186" spans="1:13" ht="11.25" x14ac:dyDescent="0.2">
      <c r="A186" s="168"/>
      <c r="B186" s="168"/>
      <c r="C186" s="168"/>
      <c r="D186" s="168"/>
      <c r="E186" s="168"/>
      <c r="F186" s="168"/>
      <c r="G186" s="168" t="s">
        <v>180</v>
      </c>
      <c r="H186" s="169">
        <v>44442</v>
      </c>
      <c r="I186" s="168" t="s">
        <v>383</v>
      </c>
      <c r="J186" s="168" t="s">
        <v>336</v>
      </c>
      <c r="K186" s="168" t="s">
        <v>780</v>
      </c>
      <c r="L186" s="170">
        <v>17.440000000000001</v>
      </c>
      <c r="M186" s="170">
        <v>-318.82</v>
      </c>
    </row>
    <row r="187" spans="1:13" ht="11.25" x14ac:dyDescent="0.2">
      <c r="A187" s="168"/>
      <c r="B187" s="168"/>
      <c r="C187" s="168"/>
      <c r="D187" s="168"/>
      <c r="E187" s="168"/>
      <c r="F187" s="168"/>
      <c r="G187" s="168" t="s">
        <v>180</v>
      </c>
      <c r="H187" s="169">
        <v>44442</v>
      </c>
      <c r="I187" s="168" t="s">
        <v>383</v>
      </c>
      <c r="J187" s="168" t="s">
        <v>336</v>
      </c>
      <c r="K187" s="168" t="s">
        <v>780</v>
      </c>
      <c r="L187" s="170">
        <v>4.07</v>
      </c>
      <c r="M187" s="170">
        <v>-314.75</v>
      </c>
    </row>
    <row r="188" spans="1:13" ht="11.25" x14ac:dyDescent="0.2">
      <c r="A188" s="168"/>
      <c r="B188" s="168"/>
      <c r="C188" s="168"/>
      <c r="D188" s="168"/>
      <c r="E188" s="168"/>
      <c r="F188" s="168"/>
      <c r="G188" s="168" t="s">
        <v>180</v>
      </c>
      <c r="H188" s="169">
        <v>44442</v>
      </c>
      <c r="I188" s="168" t="s">
        <v>383</v>
      </c>
      <c r="J188" s="168" t="s">
        <v>336</v>
      </c>
      <c r="K188" s="168" t="s">
        <v>780</v>
      </c>
      <c r="L188" s="170">
        <v>4.07</v>
      </c>
      <c r="M188" s="170">
        <v>-310.68</v>
      </c>
    </row>
    <row r="189" spans="1:13" ht="11.25" x14ac:dyDescent="0.2">
      <c r="A189" s="168"/>
      <c r="B189" s="168"/>
      <c r="C189" s="168"/>
      <c r="D189" s="168"/>
      <c r="E189" s="168"/>
      <c r="F189" s="168"/>
      <c r="G189" s="168" t="s">
        <v>180</v>
      </c>
      <c r="H189" s="169">
        <v>44442</v>
      </c>
      <c r="I189" s="168" t="s">
        <v>383</v>
      </c>
      <c r="J189" s="168" t="s">
        <v>336</v>
      </c>
      <c r="K189" s="168" t="s">
        <v>781</v>
      </c>
      <c r="L189" s="170">
        <v>75</v>
      </c>
      <c r="M189" s="170">
        <v>-235.68</v>
      </c>
    </row>
    <row r="190" spans="1:13" ht="11.25" x14ac:dyDescent="0.2">
      <c r="A190" s="168"/>
      <c r="B190" s="168"/>
      <c r="C190" s="168"/>
      <c r="D190" s="168"/>
      <c r="E190" s="168"/>
      <c r="F190" s="168"/>
      <c r="G190" s="168" t="s">
        <v>180</v>
      </c>
      <c r="H190" s="169">
        <v>44442</v>
      </c>
      <c r="I190" s="168" t="s">
        <v>383</v>
      </c>
      <c r="J190" s="168" t="s">
        <v>336</v>
      </c>
      <c r="K190" s="168" t="s">
        <v>781</v>
      </c>
      <c r="L190" s="170">
        <v>95.5</v>
      </c>
      <c r="M190" s="170">
        <v>-140.18</v>
      </c>
    </row>
    <row r="191" spans="1:13" ht="11.25" x14ac:dyDescent="0.2">
      <c r="A191" s="168"/>
      <c r="B191" s="168"/>
      <c r="C191" s="168"/>
      <c r="D191" s="168"/>
      <c r="E191" s="168"/>
      <c r="F191" s="168"/>
      <c r="G191" s="168" t="s">
        <v>180</v>
      </c>
      <c r="H191" s="169">
        <v>44442</v>
      </c>
      <c r="I191" s="168" t="s">
        <v>383</v>
      </c>
      <c r="J191" s="168" t="s">
        <v>336</v>
      </c>
      <c r="K191" s="168" t="s">
        <v>781</v>
      </c>
      <c r="L191" s="170">
        <v>95.5</v>
      </c>
      <c r="M191" s="170">
        <v>-44.68</v>
      </c>
    </row>
    <row r="192" spans="1:13" ht="11.25" x14ac:dyDescent="0.2">
      <c r="A192" s="168"/>
      <c r="B192" s="168"/>
      <c r="C192" s="168"/>
      <c r="D192" s="168"/>
      <c r="E192" s="168"/>
      <c r="F192" s="168"/>
      <c r="G192" s="168" t="s">
        <v>180</v>
      </c>
      <c r="H192" s="169">
        <v>44442</v>
      </c>
      <c r="I192" s="168" t="s">
        <v>383</v>
      </c>
      <c r="J192" s="168" t="s">
        <v>336</v>
      </c>
      <c r="K192" s="168" t="s">
        <v>781</v>
      </c>
      <c r="L192" s="170">
        <v>22.34</v>
      </c>
      <c r="M192" s="170">
        <v>-22.34</v>
      </c>
    </row>
    <row r="193" spans="1:13" ht="11.25" x14ac:dyDescent="0.2">
      <c r="A193" s="168"/>
      <c r="B193" s="168"/>
      <c r="C193" s="168"/>
      <c r="D193" s="168"/>
      <c r="E193" s="168"/>
      <c r="F193" s="168"/>
      <c r="G193" s="168" t="s">
        <v>180</v>
      </c>
      <c r="H193" s="169">
        <v>44442</v>
      </c>
      <c r="I193" s="168" t="s">
        <v>383</v>
      </c>
      <c r="J193" s="168" t="s">
        <v>336</v>
      </c>
      <c r="K193" s="168" t="s">
        <v>781</v>
      </c>
      <c r="L193" s="170">
        <v>22.34</v>
      </c>
      <c r="M193" s="170">
        <v>0</v>
      </c>
    </row>
    <row r="194" spans="1:13" ht="11.25" x14ac:dyDescent="0.2">
      <c r="A194" s="168"/>
      <c r="B194" s="168"/>
      <c r="C194" s="168"/>
      <c r="D194" s="168"/>
      <c r="E194" s="168"/>
      <c r="F194" s="168"/>
      <c r="G194" s="168" t="s">
        <v>179</v>
      </c>
      <c r="H194" s="169">
        <v>44454</v>
      </c>
      <c r="I194" s="168" t="s">
        <v>864</v>
      </c>
      <c r="J194" s="168" t="s">
        <v>418</v>
      </c>
      <c r="K194" s="168" t="s">
        <v>232</v>
      </c>
      <c r="L194" s="170">
        <v>0</v>
      </c>
      <c r="M194" s="170">
        <v>0</v>
      </c>
    </row>
    <row r="195" spans="1:13" ht="11.25" x14ac:dyDescent="0.2">
      <c r="A195" s="168"/>
      <c r="B195" s="168"/>
      <c r="C195" s="168"/>
      <c r="D195" s="168"/>
      <c r="E195" s="168"/>
      <c r="F195" s="168"/>
      <c r="G195" s="168" t="s">
        <v>179</v>
      </c>
      <c r="H195" s="169">
        <v>44454</v>
      </c>
      <c r="I195" s="168" t="s">
        <v>864</v>
      </c>
      <c r="J195" s="168" t="s">
        <v>418</v>
      </c>
      <c r="K195" s="168" t="s">
        <v>232</v>
      </c>
      <c r="L195" s="170">
        <v>-123.23</v>
      </c>
      <c r="M195" s="170">
        <v>-123.23</v>
      </c>
    </row>
    <row r="196" spans="1:13" ht="11.25" x14ac:dyDescent="0.2">
      <c r="A196" s="168"/>
      <c r="B196" s="168"/>
      <c r="C196" s="168"/>
      <c r="D196" s="168"/>
      <c r="E196" s="168"/>
      <c r="F196" s="168"/>
      <c r="G196" s="168" t="s">
        <v>179</v>
      </c>
      <c r="H196" s="169">
        <v>44454</v>
      </c>
      <c r="I196" s="168" t="s">
        <v>864</v>
      </c>
      <c r="J196" s="168" t="s">
        <v>418</v>
      </c>
      <c r="K196" s="168" t="s">
        <v>232</v>
      </c>
      <c r="L196" s="170">
        <v>-123.23</v>
      </c>
      <c r="M196" s="170">
        <v>-246.46</v>
      </c>
    </row>
    <row r="197" spans="1:13" ht="11.25" x14ac:dyDescent="0.2">
      <c r="A197" s="168"/>
      <c r="B197" s="168"/>
      <c r="C197" s="168"/>
      <c r="D197" s="168"/>
      <c r="E197" s="168"/>
      <c r="F197" s="168"/>
      <c r="G197" s="168" t="s">
        <v>179</v>
      </c>
      <c r="H197" s="169">
        <v>44454</v>
      </c>
      <c r="I197" s="168" t="s">
        <v>864</v>
      </c>
      <c r="J197" s="168" t="s">
        <v>418</v>
      </c>
      <c r="K197" s="168" t="s">
        <v>232</v>
      </c>
      <c r="L197" s="170">
        <v>-28.82</v>
      </c>
      <c r="M197" s="170">
        <v>-275.27999999999997</v>
      </c>
    </row>
    <row r="198" spans="1:13" ht="11.25" x14ac:dyDescent="0.2">
      <c r="A198" s="168"/>
      <c r="B198" s="168"/>
      <c r="C198" s="168"/>
      <c r="D198" s="168"/>
      <c r="E198" s="168"/>
      <c r="F198" s="168"/>
      <c r="G198" s="168" t="s">
        <v>179</v>
      </c>
      <c r="H198" s="169">
        <v>44454</v>
      </c>
      <c r="I198" s="168" t="s">
        <v>864</v>
      </c>
      <c r="J198" s="168" t="s">
        <v>418</v>
      </c>
      <c r="K198" s="168" t="s">
        <v>232</v>
      </c>
      <c r="L198" s="170">
        <v>-28.82</v>
      </c>
      <c r="M198" s="170">
        <v>-304.10000000000002</v>
      </c>
    </row>
    <row r="199" spans="1:13" ht="11.25" x14ac:dyDescent="0.2">
      <c r="A199" s="168"/>
      <c r="B199" s="168"/>
      <c r="C199" s="168"/>
      <c r="D199" s="168"/>
      <c r="E199" s="168"/>
      <c r="F199" s="168"/>
      <c r="G199" s="168" t="s">
        <v>179</v>
      </c>
      <c r="H199" s="169">
        <v>44454</v>
      </c>
      <c r="I199" s="168" t="s">
        <v>866</v>
      </c>
      <c r="J199" s="168" t="s">
        <v>182</v>
      </c>
      <c r="K199" s="168" t="s">
        <v>232</v>
      </c>
      <c r="L199" s="170">
        <v>-126</v>
      </c>
      <c r="M199" s="170">
        <v>-430.1</v>
      </c>
    </row>
    <row r="200" spans="1:13" ht="11.25" x14ac:dyDescent="0.2">
      <c r="A200" s="168"/>
      <c r="B200" s="168"/>
      <c r="C200" s="168"/>
      <c r="D200" s="168"/>
      <c r="E200" s="168"/>
      <c r="F200" s="168"/>
      <c r="G200" s="168" t="s">
        <v>179</v>
      </c>
      <c r="H200" s="169">
        <v>44454</v>
      </c>
      <c r="I200" s="168" t="s">
        <v>866</v>
      </c>
      <c r="J200" s="168" t="s">
        <v>182</v>
      </c>
      <c r="K200" s="168" t="s">
        <v>232</v>
      </c>
      <c r="L200" s="170">
        <v>-151.12</v>
      </c>
      <c r="M200" s="170">
        <v>-581.22</v>
      </c>
    </row>
    <row r="201" spans="1:13" ht="11.25" x14ac:dyDescent="0.2">
      <c r="A201" s="168"/>
      <c r="B201" s="168"/>
      <c r="C201" s="168"/>
      <c r="D201" s="168"/>
      <c r="E201" s="168"/>
      <c r="F201" s="168"/>
      <c r="G201" s="168" t="s">
        <v>179</v>
      </c>
      <c r="H201" s="169">
        <v>44454</v>
      </c>
      <c r="I201" s="168" t="s">
        <v>866</v>
      </c>
      <c r="J201" s="168" t="s">
        <v>182</v>
      </c>
      <c r="K201" s="168" t="s">
        <v>232</v>
      </c>
      <c r="L201" s="170">
        <v>-151.12</v>
      </c>
      <c r="M201" s="170">
        <v>-732.34</v>
      </c>
    </row>
    <row r="202" spans="1:13" ht="11.25" x14ac:dyDescent="0.2">
      <c r="A202" s="168"/>
      <c r="B202" s="168"/>
      <c r="C202" s="168"/>
      <c r="D202" s="168"/>
      <c r="E202" s="168"/>
      <c r="F202" s="168"/>
      <c r="G202" s="168" t="s">
        <v>179</v>
      </c>
      <c r="H202" s="169">
        <v>44454</v>
      </c>
      <c r="I202" s="168" t="s">
        <v>866</v>
      </c>
      <c r="J202" s="168" t="s">
        <v>182</v>
      </c>
      <c r="K202" s="168" t="s">
        <v>232</v>
      </c>
      <c r="L202" s="170">
        <v>-35.35</v>
      </c>
      <c r="M202" s="170">
        <v>-767.69</v>
      </c>
    </row>
    <row r="203" spans="1:13" ht="11.25" x14ac:dyDescent="0.2">
      <c r="A203" s="168"/>
      <c r="B203" s="168"/>
      <c r="C203" s="168"/>
      <c r="D203" s="168"/>
      <c r="E203" s="168"/>
      <c r="F203" s="168"/>
      <c r="G203" s="168" t="s">
        <v>179</v>
      </c>
      <c r="H203" s="169">
        <v>44454</v>
      </c>
      <c r="I203" s="168" t="s">
        <v>866</v>
      </c>
      <c r="J203" s="168" t="s">
        <v>182</v>
      </c>
      <c r="K203" s="168" t="s">
        <v>232</v>
      </c>
      <c r="L203" s="170">
        <v>-35.35</v>
      </c>
      <c r="M203" s="170">
        <v>-803.04</v>
      </c>
    </row>
    <row r="204" spans="1:13" ht="11.25" x14ac:dyDescent="0.2">
      <c r="A204" s="168"/>
      <c r="B204" s="168"/>
      <c r="C204" s="168"/>
      <c r="D204" s="168"/>
      <c r="E204" s="168"/>
      <c r="F204" s="168"/>
      <c r="G204" s="168" t="s">
        <v>179</v>
      </c>
      <c r="H204" s="169">
        <v>44454</v>
      </c>
      <c r="I204" s="168" t="s">
        <v>867</v>
      </c>
      <c r="J204" s="168" t="s">
        <v>452</v>
      </c>
      <c r="K204" s="168" t="s">
        <v>232</v>
      </c>
      <c r="L204" s="170">
        <v>0</v>
      </c>
      <c r="M204" s="170">
        <v>-803.04</v>
      </c>
    </row>
    <row r="205" spans="1:13" ht="11.25" x14ac:dyDescent="0.2">
      <c r="A205" s="168"/>
      <c r="B205" s="168"/>
      <c r="C205" s="168"/>
      <c r="D205" s="168"/>
      <c r="E205" s="168"/>
      <c r="F205" s="168"/>
      <c r="G205" s="168" t="s">
        <v>180</v>
      </c>
      <c r="H205" s="169">
        <v>44454</v>
      </c>
      <c r="I205" s="168" t="s">
        <v>383</v>
      </c>
      <c r="J205" s="168" t="s">
        <v>336</v>
      </c>
      <c r="K205" s="168" t="s">
        <v>801</v>
      </c>
      <c r="L205" s="170">
        <v>126</v>
      </c>
      <c r="M205" s="170">
        <v>-677.04</v>
      </c>
    </row>
    <row r="206" spans="1:13" ht="11.25" x14ac:dyDescent="0.2">
      <c r="A206" s="168"/>
      <c r="B206" s="168"/>
      <c r="C206" s="168"/>
      <c r="D206" s="168"/>
      <c r="E206" s="168"/>
      <c r="F206" s="168"/>
      <c r="G206" s="168" t="s">
        <v>180</v>
      </c>
      <c r="H206" s="169">
        <v>44454</v>
      </c>
      <c r="I206" s="168" t="s">
        <v>383</v>
      </c>
      <c r="J206" s="168" t="s">
        <v>336</v>
      </c>
      <c r="K206" s="168" t="s">
        <v>801</v>
      </c>
      <c r="L206" s="170">
        <v>376.58</v>
      </c>
      <c r="M206" s="170">
        <v>-300.45999999999998</v>
      </c>
    </row>
    <row r="207" spans="1:13" ht="11.25" x14ac:dyDescent="0.2">
      <c r="A207" s="168"/>
      <c r="B207" s="168"/>
      <c r="C207" s="168"/>
      <c r="D207" s="168"/>
      <c r="E207" s="168"/>
      <c r="F207" s="168"/>
      <c r="G207" s="168" t="s">
        <v>180</v>
      </c>
      <c r="H207" s="169">
        <v>44454</v>
      </c>
      <c r="I207" s="168" t="s">
        <v>383</v>
      </c>
      <c r="J207" s="168" t="s">
        <v>336</v>
      </c>
      <c r="K207" s="168" t="s">
        <v>801</v>
      </c>
      <c r="L207" s="170">
        <v>376.58</v>
      </c>
      <c r="M207" s="170">
        <v>76.12</v>
      </c>
    </row>
    <row r="208" spans="1:13" ht="11.25" x14ac:dyDescent="0.2">
      <c r="A208" s="168"/>
      <c r="B208" s="168"/>
      <c r="C208" s="168"/>
      <c r="D208" s="168"/>
      <c r="E208" s="168"/>
      <c r="F208" s="168"/>
      <c r="G208" s="168" t="s">
        <v>180</v>
      </c>
      <c r="H208" s="169">
        <v>44454</v>
      </c>
      <c r="I208" s="168" t="s">
        <v>383</v>
      </c>
      <c r="J208" s="168" t="s">
        <v>336</v>
      </c>
      <c r="K208" s="168" t="s">
        <v>801</v>
      </c>
      <c r="L208" s="170">
        <v>88.08</v>
      </c>
      <c r="M208" s="170">
        <v>164.2</v>
      </c>
    </row>
    <row r="209" spans="1:13" ht="11.25" x14ac:dyDescent="0.2">
      <c r="A209" s="168"/>
      <c r="B209" s="168"/>
      <c r="C209" s="168"/>
      <c r="D209" s="168"/>
      <c r="E209" s="168"/>
      <c r="F209" s="168"/>
      <c r="G209" s="168" t="s">
        <v>180</v>
      </c>
      <c r="H209" s="169">
        <v>44454</v>
      </c>
      <c r="I209" s="168" t="s">
        <v>383</v>
      </c>
      <c r="J209" s="168" t="s">
        <v>336</v>
      </c>
      <c r="K209" s="168" t="s">
        <v>801</v>
      </c>
      <c r="L209" s="170">
        <v>88.08</v>
      </c>
      <c r="M209" s="170">
        <v>252.28</v>
      </c>
    </row>
    <row r="210" spans="1:13" ht="11.25" x14ac:dyDescent="0.2">
      <c r="A210" s="168"/>
      <c r="B210" s="168"/>
      <c r="C210" s="168"/>
      <c r="D210" s="168"/>
      <c r="E210" s="168"/>
      <c r="F210" s="168"/>
      <c r="G210" s="168" t="s">
        <v>179</v>
      </c>
      <c r="H210" s="169">
        <v>44454</v>
      </c>
      <c r="I210" s="168" t="s">
        <v>868</v>
      </c>
      <c r="J210" s="168" t="s">
        <v>452</v>
      </c>
      <c r="K210" s="168" t="s">
        <v>232</v>
      </c>
      <c r="L210" s="170">
        <v>0</v>
      </c>
      <c r="M210" s="170">
        <v>252.28</v>
      </c>
    </row>
    <row r="211" spans="1:13" ht="11.25" x14ac:dyDescent="0.2">
      <c r="A211" s="168"/>
      <c r="B211" s="168"/>
      <c r="C211" s="168"/>
      <c r="D211" s="168"/>
      <c r="E211" s="168"/>
      <c r="F211" s="168"/>
      <c r="G211" s="168" t="s">
        <v>179</v>
      </c>
      <c r="H211" s="169">
        <v>44454</v>
      </c>
      <c r="I211" s="168" t="s">
        <v>865</v>
      </c>
      <c r="J211" s="168" t="s">
        <v>451</v>
      </c>
      <c r="K211" s="168" t="s">
        <v>232</v>
      </c>
      <c r="L211" s="170">
        <v>0</v>
      </c>
      <c r="M211" s="170">
        <v>252.28</v>
      </c>
    </row>
    <row r="212" spans="1:13" ht="11.25" x14ac:dyDescent="0.2">
      <c r="A212" s="168"/>
      <c r="B212" s="168"/>
      <c r="C212" s="168"/>
      <c r="D212" s="168"/>
      <c r="E212" s="168"/>
      <c r="F212" s="168"/>
      <c r="G212" s="168" t="s">
        <v>179</v>
      </c>
      <c r="H212" s="169">
        <v>44454</v>
      </c>
      <c r="I212" s="168" t="s">
        <v>865</v>
      </c>
      <c r="J212" s="168" t="s">
        <v>451</v>
      </c>
      <c r="K212" s="168" t="s">
        <v>232</v>
      </c>
      <c r="L212" s="170">
        <v>-102.23</v>
      </c>
      <c r="M212" s="170">
        <v>150.05000000000001</v>
      </c>
    </row>
    <row r="213" spans="1:13" ht="11.25" x14ac:dyDescent="0.2">
      <c r="A213" s="168"/>
      <c r="B213" s="168"/>
      <c r="C213" s="168"/>
      <c r="D213" s="168"/>
      <c r="E213" s="168"/>
      <c r="F213" s="168"/>
      <c r="G213" s="168" t="s">
        <v>179</v>
      </c>
      <c r="H213" s="169">
        <v>44454</v>
      </c>
      <c r="I213" s="168" t="s">
        <v>865</v>
      </c>
      <c r="J213" s="168" t="s">
        <v>451</v>
      </c>
      <c r="K213" s="168" t="s">
        <v>232</v>
      </c>
      <c r="L213" s="170">
        <v>-102.23</v>
      </c>
      <c r="M213" s="170">
        <v>47.82</v>
      </c>
    </row>
    <row r="214" spans="1:13" ht="11.25" x14ac:dyDescent="0.2">
      <c r="A214" s="168"/>
      <c r="B214" s="168"/>
      <c r="C214" s="168"/>
      <c r="D214" s="168"/>
      <c r="E214" s="168"/>
      <c r="F214" s="168"/>
      <c r="G214" s="168" t="s">
        <v>179</v>
      </c>
      <c r="H214" s="169">
        <v>44454</v>
      </c>
      <c r="I214" s="168" t="s">
        <v>865</v>
      </c>
      <c r="J214" s="168" t="s">
        <v>451</v>
      </c>
      <c r="K214" s="168" t="s">
        <v>232</v>
      </c>
      <c r="L214" s="170">
        <v>-23.91</v>
      </c>
      <c r="M214" s="170">
        <v>23.91</v>
      </c>
    </row>
    <row r="215" spans="1:13" ht="11.25" x14ac:dyDescent="0.2">
      <c r="A215" s="168"/>
      <c r="B215" s="168"/>
      <c r="C215" s="168"/>
      <c r="D215" s="168"/>
      <c r="E215" s="168"/>
      <c r="F215" s="168"/>
      <c r="G215" s="168" t="s">
        <v>179</v>
      </c>
      <c r="H215" s="169">
        <v>44454</v>
      </c>
      <c r="I215" s="168" t="s">
        <v>865</v>
      </c>
      <c r="J215" s="168" t="s">
        <v>451</v>
      </c>
      <c r="K215" s="168" t="s">
        <v>232</v>
      </c>
      <c r="L215" s="170">
        <v>-23.91</v>
      </c>
      <c r="M215" s="170">
        <v>0</v>
      </c>
    </row>
    <row r="216" spans="1:13" ht="11.25" x14ac:dyDescent="0.2">
      <c r="A216" s="168"/>
      <c r="B216" s="168"/>
      <c r="C216" s="168"/>
      <c r="D216" s="168"/>
      <c r="E216" s="168"/>
      <c r="F216" s="168"/>
      <c r="G216" s="168" t="s">
        <v>179</v>
      </c>
      <c r="H216" s="169">
        <v>44456</v>
      </c>
      <c r="I216" s="168" t="s">
        <v>876</v>
      </c>
      <c r="J216" s="168" t="s">
        <v>809</v>
      </c>
      <c r="K216" s="168" t="s">
        <v>232</v>
      </c>
      <c r="L216" s="170">
        <v>0</v>
      </c>
      <c r="M216" s="170">
        <v>0</v>
      </c>
    </row>
    <row r="217" spans="1:13" ht="11.25" x14ac:dyDescent="0.2">
      <c r="A217" s="168"/>
      <c r="B217" s="168"/>
      <c r="C217" s="168"/>
      <c r="D217" s="168"/>
      <c r="E217" s="168"/>
      <c r="F217" s="168"/>
      <c r="G217" s="168" t="s">
        <v>179</v>
      </c>
      <c r="H217" s="169">
        <v>44456</v>
      </c>
      <c r="I217" s="168" t="s">
        <v>876</v>
      </c>
      <c r="J217" s="168" t="s">
        <v>809</v>
      </c>
      <c r="K217" s="168" t="s">
        <v>232</v>
      </c>
      <c r="L217" s="170">
        <v>-1.4</v>
      </c>
      <c r="M217" s="170">
        <v>-1.4</v>
      </c>
    </row>
    <row r="218" spans="1:13" ht="11.25" x14ac:dyDescent="0.2">
      <c r="A218" s="168"/>
      <c r="B218" s="168"/>
      <c r="C218" s="168"/>
      <c r="D218" s="168"/>
      <c r="E218" s="168"/>
      <c r="F218" s="168"/>
      <c r="G218" s="168" t="s">
        <v>179</v>
      </c>
      <c r="H218" s="169">
        <v>44456</v>
      </c>
      <c r="I218" s="168" t="s">
        <v>876</v>
      </c>
      <c r="J218" s="168" t="s">
        <v>809</v>
      </c>
      <c r="K218" s="168" t="s">
        <v>232</v>
      </c>
      <c r="L218" s="170">
        <v>-1.4</v>
      </c>
      <c r="M218" s="170">
        <v>-2.8</v>
      </c>
    </row>
    <row r="219" spans="1:13" ht="11.25" x14ac:dyDescent="0.2">
      <c r="A219" s="168"/>
      <c r="B219" s="168"/>
      <c r="C219" s="168"/>
      <c r="D219" s="168"/>
      <c r="E219" s="168"/>
      <c r="F219" s="168"/>
      <c r="G219" s="168" t="s">
        <v>179</v>
      </c>
      <c r="H219" s="169">
        <v>44456</v>
      </c>
      <c r="I219" s="168" t="s">
        <v>876</v>
      </c>
      <c r="J219" s="168" t="s">
        <v>809</v>
      </c>
      <c r="K219" s="168" t="s">
        <v>232</v>
      </c>
      <c r="L219" s="170">
        <v>-0.33</v>
      </c>
      <c r="M219" s="170">
        <v>-3.13</v>
      </c>
    </row>
    <row r="220" spans="1:13" ht="11.25" x14ac:dyDescent="0.2">
      <c r="A220" s="168"/>
      <c r="B220" s="168"/>
      <c r="C220" s="168"/>
      <c r="D220" s="168"/>
      <c r="E220" s="168"/>
      <c r="F220" s="168"/>
      <c r="G220" s="168" t="s">
        <v>179</v>
      </c>
      <c r="H220" s="169">
        <v>44456</v>
      </c>
      <c r="I220" s="168" t="s">
        <v>876</v>
      </c>
      <c r="J220" s="168" t="s">
        <v>809</v>
      </c>
      <c r="K220" s="168" t="s">
        <v>232</v>
      </c>
      <c r="L220" s="170">
        <v>-0.33</v>
      </c>
      <c r="M220" s="170">
        <v>-3.46</v>
      </c>
    </row>
    <row r="221" spans="1:13" ht="11.25" x14ac:dyDescent="0.2">
      <c r="A221" s="168"/>
      <c r="B221" s="168"/>
      <c r="C221" s="168"/>
      <c r="D221" s="168"/>
      <c r="E221" s="168"/>
      <c r="F221" s="168"/>
      <c r="G221" s="168" t="s">
        <v>179</v>
      </c>
      <c r="H221" s="169">
        <v>44456</v>
      </c>
      <c r="I221" s="168" t="s">
        <v>881</v>
      </c>
      <c r="J221" s="168" t="s">
        <v>814</v>
      </c>
      <c r="K221" s="168" t="s">
        <v>232</v>
      </c>
      <c r="L221" s="170">
        <v>0</v>
      </c>
      <c r="M221" s="170">
        <v>-3.46</v>
      </c>
    </row>
    <row r="222" spans="1:13" ht="11.25" x14ac:dyDescent="0.2">
      <c r="A222" s="168"/>
      <c r="B222" s="168"/>
      <c r="C222" s="168"/>
      <c r="D222" s="168"/>
      <c r="E222" s="168"/>
      <c r="F222" s="168"/>
      <c r="G222" s="168" t="s">
        <v>179</v>
      </c>
      <c r="H222" s="169">
        <v>44456</v>
      </c>
      <c r="I222" s="168" t="s">
        <v>881</v>
      </c>
      <c r="J222" s="168" t="s">
        <v>814</v>
      </c>
      <c r="K222" s="168" t="s">
        <v>232</v>
      </c>
      <c r="L222" s="170">
        <v>-0.93</v>
      </c>
      <c r="M222" s="170">
        <v>-4.3899999999999997</v>
      </c>
    </row>
    <row r="223" spans="1:13" ht="11.25" x14ac:dyDescent="0.2">
      <c r="A223" s="168"/>
      <c r="B223" s="168"/>
      <c r="C223" s="168"/>
      <c r="D223" s="168"/>
      <c r="E223" s="168"/>
      <c r="F223" s="168"/>
      <c r="G223" s="168" t="s">
        <v>179</v>
      </c>
      <c r="H223" s="169">
        <v>44456</v>
      </c>
      <c r="I223" s="168" t="s">
        <v>881</v>
      </c>
      <c r="J223" s="168" t="s">
        <v>814</v>
      </c>
      <c r="K223" s="168" t="s">
        <v>232</v>
      </c>
      <c r="L223" s="170">
        <v>-0.93</v>
      </c>
      <c r="M223" s="170">
        <v>-5.32</v>
      </c>
    </row>
    <row r="224" spans="1:13" ht="11.25" x14ac:dyDescent="0.2">
      <c r="A224" s="168"/>
      <c r="B224" s="168"/>
      <c r="C224" s="168"/>
      <c r="D224" s="168"/>
      <c r="E224" s="168"/>
      <c r="F224" s="168"/>
      <c r="G224" s="168" t="s">
        <v>179</v>
      </c>
      <c r="H224" s="169">
        <v>44456</v>
      </c>
      <c r="I224" s="168" t="s">
        <v>881</v>
      </c>
      <c r="J224" s="168" t="s">
        <v>814</v>
      </c>
      <c r="K224" s="168" t="s">
        <v>232</v>
      </c>
      <c r="L224" s="170">
        <v>-0.22</v>
      </c>
      <c r="M224" s="170">
        <v>-5.54</v>
      </c>
    </row>
    <row r="225" spans="1:13" ht="11.25" x14ac:dyDescent="0.2">
      <c r="A225" s="168"/>
      <c r="B225" s="168"/>
      <c r="C225" s="168"/>
      <c r="D225" s="168"/>
      <c r="E225" s="168"/>
      <c r="F225" s="168"/>
      <c r="G225" s="168" t="s">
        <v>179</v>
      </c>
      <c r="H225" s="169">
        <v>44456</v>
      </c>
      <c r="I225" s="168" t="s">
        <v>881</v>
      </c>
      <c r="J225" s="168" t="s">
        <v>814</v>
      </c>
      <c r="K225" s="168" t="s">
        <v>232</v>
      </c>
      <c r="L225" s="170">
        <v>-0.22</v>
      </c>
      <c r="M225" s="170">
        <v>-5.76</v>
      </c>
    </row>
    <row r="226" spans="1:13" ht="11.25" x14ac:dyDescent="0.2">
      <c r="A226" s="168"/>
      <c r="B226" s="168"/>
      <c r="C226" s="168"/>
      <c r="D226" s="168"/>
      <c r="E226" s="168"/>
      <c r="F226" s="168"/>
      <c r="G226" s="168" t="s">
        <v>179</v>
      </c>
      <c r="H226" s="169">
        <v>44456</v>
      </c>
      <c r="I226" s="168" t="s">
        <v>874</v>
      </c>
      <c r="J226" s="168" t="s">
        <v>807</v>
      </c>
      <c r="K226" s="168" t="s">
        <v>232</v>
      </c>
      <c r="L226" s="170">
        <v>0</v>
      </c>
      <c r="M226" s="170">
        <v>-5.76</v>
      </c>
    </row>
    <row r="227" spans="1:13" ht="11.25" x14ac:dyDescent="0.2">
      <c r="A227" s="168"/>
      <c r="B227" s="168"/>
      <c r="C227" s="168"/>
      <c r="D227" s="168"/>
      <c r="E227" s="168"/>
      <c r="F227" s="168"/>
      <c r="G227" s="168" t="s">
        <v>179</v>
      </c>
      <c r="H227" s="169">
        <v>44456</v>
      </c>
      <c r="I227" s="168" t="s">
        <v>874</v>
      </c>
      <c r="J227" s="168" t="s">
        <v>807</v>
      </c>
      <c r="K227" s="168" t="s">
        <v>232</v>
      </c>
      <c r="L227" s="170">
        <v>-1.4</v>
      </c>
      <c r="M227" s="170">
        <v>-7.16</v>
      </c>
    </row>
    <row r="228" spans="1:13" ht="11.25" x14ac:dyDescent="0.2">
      <c r="A228" s="168"/>
      <c r="B228" s="168"/>
      <c r="C228" s="168"/>
      <c r="D228" s="168"/>
      <c r="E228" s="168"/>
      <c r="F228" s="168"/>
      <c r="G228" s="168" t="s">
        <v>179</v>
      </c>
      <c r="H228" s="169">
        <v>44456</v>
      </c>
      <c r="I228" s="168" t="s">
        <v>874</v>
      </c>
      <c r="J228" s="168" t="s">
        <v>807</v>
      </c>
      <c r="K228" s="168" t="s">
        <v>232</v>
      </c>
      <c r="L228" s="170">
        <v>-1.4</v>
      </c>
      <c r="M228" s="170">
        <v>-8.56</v>
      </c>
    </row>
    <row r="229" spans="1:13" ht="11.25" x14ac:dyDescent="0.2">
      <c r="A229" s="168"/>
      <c r="B229" s="168"/>
      <c r="C229" s="168"/>
      <c r="D229" s="168"/>
      <c r="E229" s="168"/>
      <c r="F229" s="168"/>
      <c r="G229" s="168" t="s">
        <v>179</v>
      </c>
      <c r="H229" s="169">
        <v>44456</v>
      </c>
      <c r="I229" s="168" t="s">
        <v>874</v>
      </c>
      <c r="J229" s="168" t="s">
        <v>807</v>
      </c>
      <c r="K229" s="168" t="s">
        <v>232</v>
      </c>
      <c r="L229" s="170">
        <v>-0.33</v>
      </c>
      <c r="M229" s="170">
        <v>-8.89</v>
      </c>
    </row>
    <row r="230" spans="1:13" ht="11.25" x14ac:dyDescent="0.2">
      <c r="A230" s="168"/>
      <c r="B230" s="168"/>
      <c r="C230" s="168"/>
      <c r="D230" s="168"/>
      <c r="E230" s="168"/>
      <c r="F230" s="168"/>
      <c r="G230" s="168" t="s">
        <v>179</v>
      </c>
      <c r="H230" s="169">
        <v>44456</v>
      </c>
      <c r="I230" s="168" t="s">
        <v>874</v>
      </c>
      <c r="J230" s="168" t="s">
        <v>807</v>
      </c>
      <c r="K230" s="168" t="s">
        <v>232</v>
      </c>
      <c r="L230" s="170">
        <v>-0.33</v>
      </c>
      <c r="M230" s="170">
        <v>-9.2200000000000006</v>
      </c>
    </row>
    <row r="231" spans="1:13" ht="11.25" x14ac:dyDescent="0.2">
      <c r="A231" s="168"/>
      <c r="B231" s="168"/>
      <c r="C231" s="168"/>
      <c r="D231" s="168"/>
      <c r="E231" s="168"/>
      <c r="F231" s="168"/>
      <c r="G231" s="168" t="s">
        <v>179</v>
      </c>
      <c r="H231" s="169">
        <v>44456</v>
      </c>
      <c r="I231" s="168" t="s">
        <v>872</v>
      </c>
      <c r="J231" s="168" t="s">
        <v>805</v>
      </c>
      <c r="K231" s="168" t="s">
        <v>232</v>
      </c>
      <c r="L231" s="170">
        <v>0</v>
      </c>
      <c r="M231" s="170">
        <v>-9.2200000000000006</v>
      </c>
    </row>
    <row r="232" spans="1:13" ht="11.25" x14ac:dyDescent="0.2">
      <c r="A232" s="168"/>
      <c r="B232" s="168"/>
      <c r="C232" s="168"/>
      <c r="D232" s="168"/>
      <c r="E232" s="168"/>
      <c r="F232" s="168"/>
      <c r="G232" s="168" t="s">
        <v>179</v>
      </c>
      <c r="H232" s="169">
        <v>44456</v>
      </c>
      <c r="I232" s="168" t="s">
        <v>872</v>
      </c>
      <c r="J232" s="168" t="s">
        <v>805</v>
      </c>
      <c r="K232" s="168" t="s">
        <v>232</v>
      </c>
      <c r="L232" s="170">
        <v>-1.42</v>
      </c>
      <c r="M232" s="170">
        <v>-10.64</v>
      </c>
    </row>
    <row r="233" spans="1:13" ht="11.25" x14ac:dyDescent="0.2">
      <c r="A233" s="168"/>
      <c r="B233" s="168"/>
      <c r="C233" s="168"/>
      <c r="D233" s="168"/>
      <c r="E233" s="168"/>
      <c r="F233" s="168"/>
      <c r="G233" s="168" t="s">
        <v>179</v>
      </c>
      <c r="H233" s="169">
        <v>44456</v>
      </c>
      <c r="I233" s="168" t="s">
        <v>872</v>
      </c>
      <c r="J233" s="168" t="s">
        <v>805</v>
      </c>
      <c r="K233" s="168" t="s">
        <v>232</v>
      </c>
      <c r="L233" s="170">
        <v>-1.42</v>
      </c>
      <c r="M233" s="170">
        <v>-12.06</v>
      </c>
    </row>
    <row r="234" spans="1:13" ht="11.25" x14ac:dyDescent="0.2">
      <c r="A234" s="168"/>
      <c r="B234" s="168"/>
      <c r="C234" s="168"/>
      <c r="D234" s="168"/>
      <c r="E234" s="168"/>
      <c r="F234" s="168"/>
      <c r="G234" s="168" t="s">
        <v>179</v>
      </c>
      <c r="H234" s="169">
        <v>44456</v>
      </c>
      <c r="I234" s="168" t="s">
        <v>872</v>
      </c>
      <c r="J234" s="168" t="s">
        <v>805</v>
      </c>
      <c r="K234" s="168" t="s">
        <v>232</v>
      </c>
      <c r="L234" s="170">
        <v>-0.33</v>
      </c>
      <c r="M234" s="170">
        <v>-12.39</v>
      </c>
    </row>
    <row r="235" spans="1:13" ht="11.25" x14ac:dyDescent="0.2">
      <c r="A235" s="168"/>
      <c r="B235" s="168"/>
      <c r="C235" s="168"/>
      <c r="D235" s="168"/>
      <c r="E235" s="168"/>
      <c r="F235" s="168"/>
      <c r="G235" s="168" t="s">
        <v>179</v>
      </c>
      <c r="H235" s="169">
        <v>44456</v>
      </c>
      <c r="I235" s="168" t="s">
        <v>872</v>
      </c>
      <c r="J235" s="168" t="s">
        <v>805</v>
      </c>
      <c r="K235" s="168" t="s">
        <v>232</v>
      </c>
      <c r="L235" s="170">
        <v>-0.33</v>
      </c>
      <c r="M235" s="170">
        <v>-12.72</v>
      </c>
    </row>
    <row r="236" spans="1:13" ht="11.25" x14ac:dyDescent="0.2">
      <c r="A236" s="168"/>
      <c r="B236" s="168"/>
      <c r="C236" s="168"/>
      <c r="D236" s="168"/>
      <c r="E236" s="168"/>
      <c r="F236" s="168"/>
      <c r="G236" s="168" t="s">
        <v>179</v>
      </c>
      <c r="H236" s="169">
        <v>44456</v>
      </c>
      <c r="I236" s="168" t="s">
        <v>875</v>
      </c>
      <c r="J236" s="168" t="s">
        <v>808</v>
      </c>
      <c r="K236" s="168" t="s">
        <v>232</v>
      </c>
      <c r="L236" s="170">
        <v>0</v>
      </c>
      <c r="M236" s="170">
        <v>-12.72</v>
      </c>
    </row>
    <row r="237" spans="1:13" ht="11.25" x14ac:dyDescent="0.2">
      <c r="A237" s="168"/>
      <c r="B237" s="168"/>
      <c r="C237" s="168"/>
      <c r="D237" s="168"/>
      <c r="E237" s="168"/>
      <c r="F237" s="168"/>
      <c r="G237" s="168" t="s">
        <v>179</v>
      </c>
      <c r="H237" s="169">
        <v>44456</v>
      </c>
      <c r="I237" s="168" t="s">
        <v>875</v>
      </c>
      <c r="J237" s="168" t="s">
        <v>808</v>
      </c>
      <c r="K237" s="168" t="s">
        <v>232</v>
      </c>
      <c r="L237" s="170">
        <v>-0.93</v>
      </c>
      <c r="M237" s="170">
        <v>-13.65</v>
      </c>
    </row>
    <row r="238" spans="1:13" ht="11.25" x14ac:dyDescent="0.2">
      <c r="A238" s="168"/>
      <c r="B238" s="168"/>
      <c r="C238" s="168"/>
      <c r="D238" s="168"/>
      <c r="E238" s="168"/>
      <c r="F238" s="168"/>
      <c r="G238" s="168" t="s">
        <v>179</v>
      </c>
      <c r="H238" s="169">
        <v>44456</v>
      </c>
      <c r="I238" s="168" t="s">
        <v>875</v>
      </c>
      <c r="J238" s="168" t="s">
        <v>808</v>
      </c>
      <c r="K238" s="168" t="s">
        <v>232</v>
      </c>
      <c r="L238" s="170">
        <v>-0.93</v>
      </c>
      <c r="M238" s="170">
        <v>-14.58</v>
      </c>
    </row>
    <row r="239" spans="1:13" ht="11.25" x14ac:dyDescent="0.2">
      <c r="A239" s="168"/>
      <c r="B239" s="168"/>
      <c r="C239" s="168"/>
      <c r="D239" s="168"/>
      <c r="E239" s="168"/>
      <c r="F239" s="168"/>
      <c r="G239" s="168" t="s">
        <v>179</v>
      </c>
      <c r="H239" s="169">
        <v>44456</v>
      </c>
      <c r="I239" s="168" t="s">
        <v>875</v>
      </c>
      <c r="J239" s="168" t="s">
        <v>808</v>
      </c>
      <c r="K239" s="168" t="s">
        <v>232</v>
      </c>
      <c r="L239" s="170">
        <v>-0.22</v>
      </c>
      <c r="M239" s="170">
        <v>-14.8</v>
      </c>
    </row>
    <row r="240" spans="1:13" ht="11.25" x14ac:dyDescent="0.2">
      <c r="A240" s="168"/>
      <c r="B240" s="168"/>
      <c r="C240" s="168"/>
      <c r="D240" s="168"/>
      <c r="E240" s="168"/>
      <c r="F240" s="168"/>
      <c r="G240" s="168" t="s">
        <v>179</v>
      </c>
      <c r="H240" s="169">
        <v>44456</v>
      </c>
      <c r="I240" s="168" t="s">
        <v>875</v>
      </c>
      <c r="J240" s="168" t="s">
        <v>808</v>
      </c>
      <c r="K240" s="168" t="s">
        <v>232</v>
      </c>
      <c r="L240" s="170">
        <v>-0.22</v>
      </c>
      <c r="M240" s="170">
        <v>-15.02</v>
      </c>
    </row>
    <row r="241" spans="1:13" ht="11.25" x14ac:dyDescent="0.2">
      <c r="A241" s="168"/>
      <c r="B241" s="168"/>
      <c r="C241" s="168"/>
      <c r="D241" s="168"/>
      <c r="E241" s="168"/>
      <c r="F241" s="168"/>
      <c r="G241" s="168" t="s">
        <v>179</v>
      </c>
      <c r="H241" s="169">
        <v>44456</v>
      </c>
      <c r="I241" s="168" t="s">
        <v>869</v>
      </c>
      <c r="J241" s="168" t="s">
        <v>804</v>
      </c>
      <c r="K241" s="168" t="s">
        <v>232</v>
      </c>
      <c r="L241" s="170">
        <v>-16</v>
      </c>
      <c r="M241" s="170">
        <v>-31.02</v>
      </c>
    </row>
    <row r="242" spans="1:13" ht="11.25" x14ac:dyDescent="0.2">
      <c r="A242" s="168"/>
      <c r="B242" s="168"/>
      <c r="C242" s="168"/>
      <c r="D242" s="168"/>
      <c r="E242" s="168"/>
      <c r="F242" s="168"/>
      <c r="G242" s="168" t="s">
        <v>179</v>
      </c>
      <c r="H242" s="169">
        <v>44456</v>
      </c>
      <c r="I242" s="168" t="s">
        <v>869</v>
      </c>
      <c r="J242" s="168" t="s">
        <v>804</v>
      </c>
      <c r="K242" s="168" t="s">
        <v>232</v>
      </c>
      <c r="L242" s="170">
        <v>-25.11</v>
      </c>
      <c r="M242" s="170">
        <v>-56.13</v>
      </c>
    </row>
    <row r="243" spans="1:13" ht="11.25" x14ac:dyDescent="0.2">
      <c r="A243" s="168"/>
      <c r="B243" s="168"/>
      <c r="C243" s="168"/>
      <c r="D243" s="168"/>
      <c r="E243" s="168"/>
      <c r="F243" s="168"/>
      <c r="G243" s="168" t="s">
        <v>179</v>
      </c>
      <c r="H243" s="169">
        <v>44456</v>
      </c>
      <c r="I243" s="168" t="s">
        <v>869</v>
      </c>
      <c r="J243" s="168" t="s">
        <v>804</v>
      </c>
      <c r="K243" s="168" t="s">
        <v>232</v>
      </c>
      <c r="L243" s="170">
        <v>-25.11</v>
      </c>
      <c r="M243" s="170">
        <v>-81.239999999999995</v>
      </c>
    </row>
    <row r="244" spans="1:13" ht="11.25" x14ac:dyDescent="0.2">
      <c r="A244" s="168"/>
      <c r="B244" s="168"/>
      <c r="C244" s="168"/>
      <c r="D244" s="168"/>
      <c r="E244" s="168"/>
      <c r="F244" s="168"/>
      <c r="G244" s="168" t="s">
        <v>179</v>
      </c>
      <c r="H244" s="169">
        <v>44456</v>
      </c>
      <c r="I244" s="168" t="s">
        <v>869</v>
      </c>
      <c r="J244" s="168" t="s">
        <v>804</v>
      </c>
      <c r="K244" s="168" t="s">
        <v>232</v>
      </c>
      <c r="L244" s="170">
        <v>-5.87</v>
      </c>
      <c r="M244" s="170">
        <v>-87.11</v>
      </c>
    </row>
    <row r="245" spans="1:13" ht="11.25" x14ac:dyDescent="0.2">
      <c r="A245" s="168"/>
      <c r="B245" s="168"/>
      <c r="C245" s="168"/>
      <c r="D245" s="168"/>
      <c r="E245" s="168"/>
      <c r="F245" s="168"/>
      <c r="G245" s="168" t="s">
        <v>179</v>
      </c>
      <c r="H245" s="169">
        <v>44456</v>
      </c>
      <c r="I245" s="168" t="s">
        <v>869</v>
      </c>
      <c r="J245" s="168" t="s">
        <v>804</v>
      </c>
      <c r="K245" s="168" t="s">
        <v>232</v>
      </c>
      <c r="L245" s="170">
        <v>-5.87</v>
      </c>
      <c r="M245" s="170">
        <v>-92.98</v>
      </c>
    </row>
    <row r="246" spans="1:13" ht="11.25" x14ac:dyDescent="0.2">
      <c r="A246" s="168"/>
      <c r="B246" s="168"/>
      <c r="C246" s="168"/>
      <c r="D246" s="168"/>
      <c r="E246" s="168"/>
      <c r="F246" s="168"/>
      <c r="G246" s="168" t="s">
        <v>179</v>
      </c>
      <c r="H246" s="169">
        <v>44456</v>
      </c>
      <c r="I246" s="168" t="s">
        <v>871</v>
      </c>
      <c r="J246" s="168" t="s">
        <v>748</v>
      </c>
      <c r="K246" s="168" t="s">
        <v>232</v>
      </c>
      <c r="L246" s="170">
        <v>-32</v>
      </c>
      <c r="M246" s="170">
        <v>-124.98</v>
      </c>
    </row>
    <row r="247" spans="1:13" ht="11.25" x14ac:dyDescent="0.2">
      <c r="A247" s="168"/>
      <c r="B247" s="168"/>
      <c r="C247" s="168"/>
      <c r="D247" s="168"/>
      <c r="E247" s="168"/>
      <c r="F247" s="168"/>
      <c r="G247" s="168" t="s">
        <v>179</v>
      </c>
      <c r="H247" s="169">
        <v>44456</v>
      </c>
      <c r="I247" s="168" t="s">
        <v>871</v>
      </c>
      <c r="J247" s="168" t="s">
        <v>748</v>
      </c>
      <c r="K247" s="168" t="s">
        <v>232</v>
      </c>
      <c r="L247" s="170">
        <v>-39.450000000000003</v>
      </c>
      <c r="M247" s="170">
        <v>-164.43</v>
      </c>
    </row>
    <row r="248" spans="1:13" ht="11.25" x14ac:dyDescent="0.2">
      <c r="A248" s="168"/>
      <c r="B248" s="168"/>
      <c r="C248" s="168"/>
      <c r="D248" s="168"/>
      <c r="E248" s="168"/>
      <c r="F248" s="168"/>
      <c r="G248" s="168" t="s">
        <v>179</v>
      </c>
      <c r="H248" s="169">
        <v>44456</v>
      </c>
      <c r="I248" s="168" t="s">
        <v>871</v>
      </c>
      <c r="J248" s="168" t="s">
        <v>748</v>
      </c>
      <c r="K248" s="168" t="s">
        <v>232</v>
      </c>
      <c r="L248" s="170">
        <v>-39.450000000000003</v>
      </c>
      <c r="M248" s="170">
        <v>-203.88</v>
      </c>
    </row>
    <row r="249" spans="1:13" ht="11.25" x14ac:dyDescent="0.2">
      <c r="A249" s="168"/>
      <c r="B249" s="168"/>
      <c r="C249" s="168"/>
      <c r="D249" s="168"/>
      <c r="E249" s="168"/>
      <c r="F249" s="168"/>
      <c r="G249" s="168" t="s">
        <v>179</v>
      </c>
      <c r="H249" s="169">
        <v>44456</v>
      </c>
      <c r="I249" s="168" t="s">
        <v>871</v>
      </c>
      <c r="J249" s="168" t="s">
        <v>748</v>
      </c>
      <c r="K249" s="168" t="s">
        <v>232</v>
      </c>
      <c r="L249" s="170">
        <v>-9.2200000000000006</v>
      </c>
      <c r="M249" s="170">
        <v>-213.1</v>
      </c>
    </row>
    <row r="250" spans="1:13" ht="11.25" x14ac:dyDescent="0.2">
      <c r="A250" s="168"/>
      <c r="B250" s="168"/>
      <c r="C250" s="168"/>
      <c r="D250" s="168"/>
      <c r="E250" s="168"/>
      <c r="F250" s="168"/>
      <c r="G250" s="168" t="s">
        <v>179</v>
      </c>
      <c r="H250" s="169">
        <v>44456</v>
      </c>
      <c r="I250" s="168" t="s">
        <v>871</v>
      </c>
      <c r="J250" s="168" t="s">
        <v>748</v>
      </c>
      <c r="K250" s="168" t="s">
        <v>232</v>
      </c>
      <c r="L250" s="170">
        <v>-9.2200000000000006</v>
      </c>
      <c r="M250" s="170">
        <v>-222.32</v>
      </c>
    </row>
    <row r="251" spans="1:13" ht="11.25" x14ac:dyDescent="0.2">
      <c r="A251" s="168"/>
      <c r="B251" s="168"/>
      <c r="C251" s="168"/>
      <c r="D251" s="168"/>
      <c r="E251" s="168"/>
      <c r="F251" s="168"/>
      <c r="G251" s="168" t="s">
        <v>179</v>
      </c>
      <c r="H251" s="169">
        <v>44456</v>
      </c>
      <c r="I251" s="168" t="s">
        <v>870</v>
      </c>
      <c r="J251" s="168" t="s">
        <v>183</v>
      </c>
      <c r="K251" s="168" t="s">
        <v>232</v>
      </c>
      <c r="L251" s="170">
        <v>-38</v>
      </c>
      <c r="M251" s="170">
        <v>-260.32</v>
      </c>
    </row>
    <row r="252" spans="1:13" ht="11.25" x14ac:dyDescent="0.2">
      <c r="A252" s="168"/>
      <c r="B252" s="168"/>
      <c r="C252" s="168"/>
      <c r="D252" s="168"/>
      <c r="E252" s="168"/>
      <c r="F252" s="168"/>
      <c r="G252" s="168" t="s">
        <v>179</v>
      </c>
      <c r="H252" s="169">
        <v>44456</v>
      </c>
      <c r="I252" s="168" t="s">
        <v>870</v>
      </c>
      <c r="J252" s="168" t="s">
        <v>183</v>
      </c>
      <c r="K252" s="168" t="s">
        <v>232</v>
      </c>
      <c r="L252" s="170">
        <v>-53.7</v>
      </c>
      <c r="M252" s="170">
        <v>-314.02</v>
      </c>
    </row>
    <row r="253" spans="1:13" ht="11.25" x14ac:dyDescent="0.2">
      <c r="A253" s="168"/>
      <c r="B253" s="168"/>
      <c r="C253" s="168"/>
      <c r="D253" s="168"/>
      <c r="E253" s="168"/>
      <c r="F253" s="168"/>
      <c r="G253" s="168" t="s">
        <v>179</v>
      </c>
      <c r="H253" s="169">
        <v>44456</v>
      </c>
      <c r="I253" s="168" t="s">
        <v>870</v>
      </c>
      <c r="J253" s="168" t="s">
        <v>183</v>
      </c>
      <c r="K253" s="168" t="s">
        <v>232</v>
      </c>
      <c r="L253" s="170">
        <v>-53.7</v>
      </c>
      <c r="M253" s="170">
        <v>-367.72</v>
      </c>
    </row>
    <row r="254" spans="1:13" ht="11.25" x14ac:dyDescent="0.2">
      <c r="A254" s="168"/>
      <c r="B254" s="168"/>
      <c r="C254" s="168"/>
      <c r="D254" s="168"/>
      <c r="E254" s="168"/>
      <c r="F254" s="168"/>
      <c r="G254" s="168" t="s">
        <v>179</v>
      </c>
      <c r="H254" s="169">
        <v>44456</v>
      </c>
      <c r="I254" s="168" t="s">
        <v>870</v>
      </c>
      <c r="J254" s="168" t="s">
        <v>183</v>
      </c>
      <c r="K254" s="168" t="s">
        <v>232</v>
      </c>
      <c r="L254" s="170">
        <v>-12.56</v>
      </c>
      <c r="M254" s="170">
        <v>-380.28</v>
      </c>
    </row>
    <row r="255" spans="1:13" ht="11.25" x14ac:dyDescent="0.2">
      <c r="A255" s="168"/>
      <c r="B255" s="168"/>
      <c r="C255" s="168"/>
      <c r="D255" s="168"/>
      <c r="E255" s="168"/>
      <c r="F255" s="168"/>
      <c r="G255" s="168" t="s">
        <v>179</v>
      </c>
      <c r="H255" s="169">
        <v>44456</v>
      </c>
      <c r="I255" s="168" t="s">
        <v>870</v>
      </c>
      <c r="J255" s="168" t="s">
        <v>183</v>
      </c>
      <c r="K255" s="168" t="s">
        <v>232</v>
      </c>
      <c r="L255" s="170">
        <v>-12.56</v>
      </c>
      <c r="M255" s="170">
        <v>-392.84</v>
      </c>
    </row>
    <row r="256" spans="1:13" ht="11.25" x14ac:dyDescent="0.2">
      <c r="A256" s="168"/>
      <c r="B256" s="168"/>
      <c r="C256" s="168"/>
      <c r="D256" s="168"/>
      <c r="E256" s="168"/>
      <c r="F256" s="168"/>
      <c r="G256" s="168" t="s">
        <v>179</v>
      </c>
      <c r="H256" s="169">
        <v>44456</v>
      </c>
      <c r="I256" s="168" t="s">
        <v>880</v>
      </c>
      <c r="J256" s="168" t="s">
        <v>813</v>
      </c>
      <c r="K256" s="168" t="s">
        <v>232</v>
      </c>
      <c r="L256" s="170">
        <v>0</v>
      </c>
      <c r="M256" s="170">
        <v>-392.84</v>
      </c>
    </row>
    <row r="257" spans="1:13" ht="11.25" x14ac:dyDescent="0.2">
      <c r="A257" s="168"/>
      <c r="B257" s="168"/>
      <c r="C257" s="168"/>
      <c r="D257" s="168"/>
      <c r="E257" s="168"/>
      <c r="F257" s="168"/>
      <c r="G257" s="168" t="s">
        <v>179</v>
      </c>
      <c r="H257" s="169">
        <v>44456</v>
      </c>
      <c r="I257" s="168" t="s">
        <v>880</v>
      </c>
      <c r="J257" s="168" t="s">
        <v>813</v>
      </c>
      <c r="K257" s="168" t="s">
        <v>232</v>
      </c>
      <c r="L257" s="170">
        <v>-0.93</v>
      </c>
      <c r="M257" s="170">
        <v>-393.77</v>
      </c>
    </row>
    <row r="258" spans="1:13" ht="11.25" x14ac:dyDescent="0.2">
      <c r="A258" s="168"/>
      <c r="B258" s="168"/>
      <c r="C258" s="168"/>
      <c r="D258" s="168"/>
      <c r="E258" s="168"/>
      <c r="F258" s="168"/>
      <c r="G258" s="168" t="s">
        <v>179</v>
      </c>
      <c r="H258" s="169">
        <v>44456</v>
      </c>
      <c r="I258" s="168" t="s">
        <v>880</v>
      </c>
      <c r="J258" s="168" t="s">
        <v>813</v>
      </c>
      <c r="K258" s="168" t="s">
        <v>232</v>
      </c>
      <c r="L258" s="170">
        <v>-0.93</v>
      </c>
      <c r="M258" s="170">
        <v>-394.7</v>
      </c>
    </row>
    <row r="259" spans="1:13" ht="11.25" x14ac:dyDescent="0.2">
      <c r="A259" s="168"/>
      <c r="B259" s="168"/>
      <c r="C259" s="168"/>
      <c r="D259" s="168"/>
      <c r="E259" s="168"/>
      <c r="F259" s="168"/>
      <c r="G259" s="168" t="s">
        <v>179</v>
      </c>
      <c r="H259" s="169">
        <v>44456</v>
      </c>
      <c r="I259" s="168" t="s">
        <v>880</v>
      </c>
      <c r="J259" s="168" t="s">
        <v>813</v>
      </c>
      <c r="K259" s="168" t="s">
        <v>232</v>
      </c>
      <c r="L259" s="170">
        <v>-0.22</v>
      </c>
      <c r="M259" s="170">
        <v>-394.92</v>
      </c>
    </row>
    <row r="260" spans="1:13" ht="11.25" x14ac:dyDescent="0.2">
      <c r="A260" s="168"/>
      <c r="B260" s="168"/>
      <c r="C260" s="168"/>
      <c r="D260" s="168"/>
      <c r="E260" s="168"/>
      <c r="F260" s="168"/>
      <c r="G260" s="168" t="s">
        <v>179</v>
      </c>
      <c r="H260" s="169">
        <v>44456</v>
      </c>
      <c r="I260" s="168" t="s">
        <v>880</v>
      </c>
      <c r="J260" s="168" t="s">
        <v>813</v>
      </c>
      <c r="K260" s="168" t="s">
        <v>232</v>
      </c>
      <c r="L260" s="170">
        <v>-0.22</v>
      </c>
      <c r="M260" s="170">
        <v>-395.14</v>
      </c>
    </row>
    <row r="261" spans="1:13" ht="11.25" x14ac:dyDescent="0.2">
      <c r="A261" s="168"/>
      <c r="B261" s="168"/>
      <c r="C261" s="168"/>
      <c r="D261" s="168"/>
      <c r="E261" s="168"/>
      <c r="F261" s="168"/>
      <c r="G261" s="168" t="s">
        <v>179</v>
      </c>
      <c r="H261" s="169">
        <v>44456</v>
      </c>
      <c r="I261" s="168" t="s">
        <v>878</v>
      </c>
      <c r="J261" s="168" t="s">
        <v>811</v>
      </c>
      <c r="K261" s="168" t="s">
        <v>232</v>
      </c>
      <c r="L261" s="170">
        <v>0</v>
      </c>
      <c r="M261" s="170">
        <v>-395.14</v>
      </c>
    </row>
    <row r="262" spans="1:13" ht="11.25" x14ac:dyDescent="0.2">
      <c r="A262" s="168"/>
      <c r="B262" s="168"/>
      <c r="C262" s="168"/>
      <c r="D262" s="168"/>
      <c r="E262" s="168"/>
      <c r="F262" s="168"/>
      <c r="G262" s="168" t="s">
        <v>179</v>
      </c>
      <c r="H262" s="169">
        <v>44456</v>
      </c>
      <c r="I262" s="168" t="s">
        <v>878</v>
      </c>
      <c r="J262" s="168" t="s">
        <v>811</v>
      </c>
      <c r="K262" s="168" t="s">
        <v>232</v>
      </c>
      <c r="L262" s="170">
        <v>-1.86</v>
      </c>
      <c r="M262" s="170">
        <v>-397</v>
      </c>
    </row>
    <row r="263" spans="1:13" ht="11.25" x14ac:dyDescent="0.2">
      <c r="A263" s="168"/>
      <c r="B263" s="168"/>
      <c r="C263" s="168"/>
      <c r="D263" s="168"/>
      <c r="E263" s="168"/>
      <c r="F263" s="168"/>
      <c r="G263" s="168" t="s">
        <v>179</v>
      </c>
      <c r="H263" s="169">
        <v>44456</v>
      </c>
      <c r="I263" s="168" t="s">
        <v>878</v>
      </c>
      <c r="J263" s="168" t="s">
        <v>811</v>
      </c>
      <c r="K263" s="168" t="s">
        <v>232</v>
      </c>
      <c r="L263" s="170">
        <v>-1.86</v>
      </c>
      <c r="M263" s="170">
        <v>-398.86</v>
      </c>
    </row>
    <row r="264" spans="1:13" ht="11.25" x14ac:dyDescent="0.2">
      <c r="A264" s="168"/>
      <c r="B264" s="168"/>
      <c r="C264" s="168"/>
      <c r="D264" s="168"/>
      <c r="E264" s="168"/>
      <c r="F264" s="168"/>
      <c r="G264" s="168" t="s">
        <v>179</v>
      </c>
      <c r="H264" s="169">
        <v>44456</v>
      </c>
      <c r="I264" s="168" t="s">
        <v>878</v>
      </c>
      <c r="J264" s="168" t="s">
        <v>811</v>
      </c>
      <c r="K264" s="168" t="s">
        <v>232</v>
      </c>
      <c r="L264" s="170">
        <v>-0.43</v>
      </c>
      <c r="M264" s="170">
        <v>-399.29</v>
      </c>
    </row>
    <row r="265" spans="1:13" ht="11.25" x14ac:dyDescent="0.2">
      <c r="A265" s="168"/>
      <c r="B265" s="168"/>
      <c r="C265" s="168"/>
      <c r="D265" s="168"/>
      <c r="E265" s="168"/>
      <c r="F265" s="168"/>
      <c r="G265" s="168" t="s">
        <v>179</v>
      </c>
      <c r="H265" s="169">
        <v>44456</v>
      </c>
      <c r="I265" s="168" t="s">
        <v>878</v>
      </c>
      <c r="J265" s="168" t="s">
        <v>811</v>
      </c>
      <c r="K265" s="168" t="s">
        <v>232</v>
      </c>
      <c r="L265" s="170">
        <v>-0.43</v>
      </c>
      <c r="M265" s="170">
        <v>-399.72</v>
      </c>
    </row>
    <row r="266" spans="1:13" ht="11.25" x14ac:dyDescent="0.2">
      <c r="A266" s="168"/>
      <c r="B266" s="168"/>
      <c r="C266" s="168"/>
      <c r="D266" s="168"/>
      <c r="E266" s="168"/>
      <c r="F266" s="168"/>
      <c r="G266" s="168" t="s">
        <v>179</v>
      </c>
      <c r="H266" s="169">
        <v>44456</v>
      </c>
      <c r="I266" s="168" t="s">
        <v>879</v>
      </c>
      <c r="J266" s="168" t="s">
        <v>812</v>
      </c>
      <c r="K266" s="168" t="s">
        <v>232</v>
      </c>
      <c r="L266" s="170">
        <v>0</v>
      </c>
      <c r="M266" s="170">
        <v>-399.72</v>
      </c>
    </row>
    <row r="267" spans="1:13" ht="11.25" x14ac:dyDescent="0.2">
      <c r="A267" s="168"/>
      <c r="B267" s="168"/>
      <c r="C267" s="168"/>
      <c r="D267" s="168"/>
      <c r="E267" s="168"/>
      <c r="F267" s="168"/>
      <c r="G267" s="168" t="s">
        <v>179</v>
      </c>
      <c r="H267" s="169">
        <v>44456</v>
      </c>
      <c r="I267" s="168" t="s">
        <v>879</v>
      </c>
      <c r="J267" s="168" t="s">
        <v>812</v>
      </c>
      <c r="K267" s="168" t="s">
        <v>232</v>
      </c>
      <c r="L267" s="170">
        <v>-0.93</v>
      </c>
      <c r="M267" s="170">
        <v>-400.65</v>
      </c>
    </row>
    <row r="268" spans="1:13" ht="11.25" x14ac:dyDescent="0.2">
      <c r="A268" s="168"/>
      <c r="B268" s="168"/>
      <c r="C268" s="168"/>
      <c r="D268" s="168"/>
      <c r="E268" s="168"/>
      <c r="F268" s="168"/>
      <c r="G268" s="168" t="s">
        <v>179</v>
      </c>
      <c r="H268" s="169">
        <v>44456</v>
      </c>
      <c r="I268" s="168" t="s">
        <v>879</v>
      </c>
      <c r="J268" s="168" t="s">
        <v>812</v>
      </c>
      <c r="K268" s="168" t="s">
        <v>232</v>
      </c>
      <c r="L268" s="170">
        <v>-0.93</v>
      </c>
      <c r="M268" s="170">
        <v>-401.58</v>
      </c>
    </row>
    <row r="269" spans="1:13" ht="11.25" x14ac:dyDescent="0.2">
      <c r="A269" s="168"/>
      <c r="B269" s="168"/>
      <c r="C269" s="168"/>
      <c r="D269" s="168"/>
      <c r="E269" s="168"/>
      <c r="F269" s="168"/>
      <c r="G269" s="168" t="s">
        <v>179</v>
      </c>
      <c r="H269" s="169">
        <v>44456</v>
      </c>
      <c r="I269" s="168" t="s">
        <v>879</v>
      </c>
      <c r="J269" s="168" t="s">
        <v>812</v>
      </c>
      <c r="K269" s="168" t="s">
        <v>232</v>
      </c>
      <c r="L269" s="170">
        <v>-0.22</v>
      </c>
      <c r="M269" s="170">
        <v>-401.8</v>
      </c>
    </row>
    <row r="270" spans="1:13" ht="11.25" x14ac:dyDescent="0.2">
      <c r="A270" s="168"/>
      <c r="B270" s="168"/>
      <c r="C270" s="168"/>
      <c r="D270" s="168"/>
      <c r="E270" s="168"/>
      <c r="F270" s="168"/>
      <c r="G270" s="168" t="s">
        <v>179</v>
      </c>
      <c r="H270" s="169">
        <v>44456</v>
      </c>
      <c r="I270" s="168" t="s">
        <v>879</v>
      </c>
      <c r="J270" s="168" t="s">
        <v>812</v>
      </c>
      <c r="K270" s="168" t="s">
        <v>232</v>
      </c>
      <c r="L270" s="170">
        <v>-0.22</v>
      </c>
      <c r="M270" s="170">
        <v>-402.02</v>
      </c>
    </row>
    <row r="271" spans="1:13" ht="11.25" x14ac:dyDescent="0.2">
      <c r="A271" s="168"/>
      <c r="B271" s="168"/>
      <c r="C271" s="168"/>
      <c r="D271" s="168"/>
      <c r="E271" s="168"/>
      <c r="F271" s="168"/>
      <c r="G271" s="168" t="s">
        <v>179</v>
      </c>
      <c r="H271" s="169">
        <v>44456</v>
      </c>
      <c r="I271" s="168" t="s">
        <v>873</v>
      </c>
      <c r="J271" s="168" t="s">
        <v>806</v>
      </c>
      <c r="K271" s="168" t="s">
        <v>232</v>
      </c>
      <c r="L271" s="170">
        <v>0</v>
      </c>
      <c r="M271" s="170">
        <v>-402.02</v>
      </c>
    </row>
    <row r="272" spans="1:13" ht="11.25" x14ac:dyDescent="0.2">
      <c r="A272" s="168"/>
      <c r="B272" s="168"/>
      <c r="C272" s="168"/>
      <c r="D272" s="168"/>
      <c r="E272" s="168"/>
      <c r="F272" s="168"/>
      <c r="G272" s="168" t="s">
        <v>179</v>
      </c>
      <c r="H272" s="169">
        <v>44456</v>
      </c>
      <c r="I272" s="168" t="s">
        <v>873</v>
      </c>
      <c r="J272" s="168" t="s">
        <v>806</v>
      </c>
      <c r="K272" s="168" t="s">
        <v>232</v>
      </c>
      <c r="L272" s="170">
        <v>-0.95</v>
      </c>
      <c r="M272" s="170">
        <v>-402.97</v>
      </c>
    </row>
    <row r="273" spans="1:13" ht="11.25" x14ac:dyDescent="0.2">
      <c r="A273" s="168"/>
      <c r="B273" s="168"/>
      <c r="C273" s="168"/>
      <c r="D273" s="168"/>
      <c r="E273" s="168"/>
      <c r="F273" s="168"/>
      <c r="G273" s="168" t="s">
        <v>179</v>
      </c>
      <c r="H273" s="169">
        <v>44456</v>
      </c>
      <c r="I273" s="168" t="s">
        <v>873</v>
      </c>
      <c r="J273" s="168" t="s">
        <v>806</v>
      </c>
      <c r="K273" s="168" t="s">
        <v>232</v>
      </c>
      <c r="L273" s="170">
        <v>-0.95</v>
      </c>
      <c r="M273" s="170">
        <v>-403.92</v>
      </c>
    </row>
    <row r="274" spans="1:13" ht="11.25" x14ac:dyDescent="0.2">
      <c r="A274" s="168"/>
      <c r="B274" s="168"/>
      <c r="C274" s="168"/>
      <c r="D274" s="168"/>
      <c r="E274" s="168"/>
      <c r="F274" s="168"/>
      <c r="G274" s="168" t="s">
        <v>179</v>
      </c>
      <c r="H274" s="169">
        <v>44456</v>
      </c>
      <c r="I274" s="168" t="s">
        <v>873</v>
      </c>
      <c r="J274" s="168" t="s">
        <v>806</v>
      </c>
      <c r="K274" s="168" t="s">
        <v>232</v>
      </c>
      <c r="L274" s="170">
        <v>-0.22</v>
      </c>
      <c r="M274" s="170">
        <v>-404.14</v>
      </c>
    </row>
    <row r="275" spans="1:13" ht="11.25" x14ac:dyDescent="0.2">
      <c r="A275" s="168"/>
      <c r="B275" s="168"/>
      <c r="C275" s="168"/>
      <c r="D275" s="168"/>
      <c r="E275" s="168"/>
      <c r="F275" s="168"/>
      <c r="G275" s="168" t="s">
        <v>179</v>
      </c>
      <c r="H275" s="169">
        <v>44456</v>
      </c>
      <c r="I275" s="168" t="s">
        <v>873</v>
      </c>
      <c r="J275" s="168" t="s">
        <v>806</v>
      </c>
      <c r="K275" s="168" t="s">
        <v>232</v>
      </c>
      <c r="L275" s="170">
        <v>-0.22</v>
      </c>
      <c r="M275" s="170">
        <v>-404.36</v>
      </c>
    </row>
    <row r="276" spans="1:13" ht="11.25" x14ac:dyDescent="0.2">
      <c r="A276" s="168"/>
      <c r="B276" s="168"/>
      <c r="C276" s="168"/>
      <c r="D276" s="168"/>
      <c r="E276" s="168"/>
      <c r="F276" s="168"/>
      <c r="G276" s="168" t="s">
        <v>180</v>
      </c>
      <c r="H276" s="169">
        <v>44456</v>
      </c>
      <c r="I276" s="168" t="s">
        <v>383</v>
      </c>
      <c r="J276" s="168" t="s">
        <v>336</v>
      </c>
      <c r="K276" s="168" t="s">
        <v>815</v>
      </c>
      <c r="L276" s="170">
        <v>86</v>
      </c>
      <c r="M276" s="170">
        <v>-318.36</v>
      </c>
    </row>
    <row r="277" spans="1:13" ht="11.25" x14ac:dyDescent="0.2">
      <c r="A277" s="168"/>
      <c r="B277" s="168"/>
      <c r="C277" s="168"/>
      <c r="D277" s="168"/>
      <c r="E277" s="168"/>
      <c r="F277" s="168"/>
      <c r="G277" s="168" t="s">
        <v>180</v>
      </c>
      <c r="H277" s="169">
        <v>44456</v>
      </c>
      <c r="I277" s="168" t="s">
        <v>383</v>
      </c>
      <c r="J277" s="168" t="s">
        <v>336</v>
      </c>
      <c r="K277" s="168" t="s">
        <v>815</v>
      </c>
      <c r="L277" s="170">
        <v>129.94</v>
      </c>
      <c r="M277" s="170">
        <v>-188.42</v>
      </c>
    </row>
    <row r="278" spans="1:13" ht="11.25" x14ac:dyDescent="0.2">
      <c r="A278" s="168"/>
      <c r="B278" s="168"/>
      <c r="C278" s="168"/>
      <c r="D278" s="168"/>
      <c r="E278" s="168"/>
      <c r="F278" s="168"/>
      <c r="G278" s="168" t="s">
        <v>180</v>
      </c>
      <c r="H278" s="169">
        <v>44456</v>
      </c>
      <c r="I278" s="168" t="s">
        <v>383</v>
      </c>
      <c r="J278" s="168" t="s">
        <v>336</v>
      </c>
      <c r="K278" s="168" t="s">
        <v>815</v>
      </c>
      <c r="L278" s="170">
        <v>129.94</v>
      </c>
      <c r="M278" s="170">
        <v>-58.48</v>
      </c>
    </row>
    <row r="279" spans="1:13" ht="11.25" x14ac:dyDescent="0.2">
      <c r="A279" s="168"/>
      <c r="B279" s="168"/>
      <c r="C279" s="168"/>
      <c r="D279" s="168"/>
      <c r="E279" s="168"/>
      <c r="F279" s="168"/>
      <c r="G279" s="168" t="s">
        <v>180</v>
      </c>
      <c r="H279" s="169">
        <v>44456</v>
      </c>
      <c r="I279" s="168" t="s">
        <v>383</v>
      </c>
      <c r="J279" s="168" t="s">
        <v>336</v>
      </c>
      <c r="K279" s="168" t="s">
        <v>815</v>
      </c>
      <c r="L279" s="170">
        <v>30.39</v>
      </c>
      <c r="M279" s="170">
        <v>-28.09</v>
      </c>
    </row>
    <row r="280" spans="1:13" ht="11.25" x14ac:dyDescent="0.2">
      <c r="A280" s="168"/>
      <c r="B280" s="168"/>
      <c r="C280" s="168"/>
      <c r="D280" s="168"/>
      <c r="E280" s="168"/>
      <c r="F280" s="168"/>
      <c r="G280" s="168" t="s">
        <v>180</v>
      </c>
      <c r="H280" s="169">
        <v>44456</v>
      </c>
      <c r="I280" s="168" t="s">
        <v>383</v>
      </c>
      <c r="J280" s="168" t="s">
        <v>336</v>
      </c>
      <c r="K280" s="168" t="s">
        <v>815</v>
      </c>
      <c r="L280" s="170">
        <v>30.39</v>
      </c>
      <c r="M280" s="170">
        <v>2.2999999999999998</v>
      </c>
    </row>
    <row r="281" spans="1:13" ht="11.25" x14ac:dyDescent="0.2">
      <c r="A281" s="168"/>
      <c r="B281" s="168"/>
      <c r="C281" s="168"/>
      <c r="D281" s="168"/>
      <c r="E281" s="168"/>
      <c r="F281" s="168"/>
      <c r="G281" s="168" t="s">
        <v>179</v>
      </c>
      <c r="H281" s="169">
        <v>44456</v>
      </c>
      <c r="I281" s="168" t="s">
        <v>877</v>
      </c>
      <c r="J281" s="168" t="s">
        <v>810</v>
      </c>
      <c r="K281" s="168" t="s">
        <v>232</v>
      </c>
      <c r="L281" s="170">
        <v>0</v>
      </c>
      <c r="M281" s="170">
        <v>2.2999999999999998</v>
      </c>
    </row>
    <row r="282" spans="1:13" ht="11.25" x14ac:dyDescent="0.2">
      <c r="A282" s="168"/>
      <c r="B282" s="168"/>
      <c r="C282" s="168"/>
      <c r="D282" s="168"/>
      <c r="E282" s="168"/>
      <c r="F282" s="168"/>
      <c r="G282" s="168" t="s">
        <v>179</v>
      </c>
      <c r="H282" s="169">
        <v>44456</v>
      </c>
      <c r="I282" s="168" t="s">
        <v>877</v>
      </c>
      <c r="J282" s="168" t="s">
        <v>810</v>
      </c>
      <c r="K282" s="168" t="s">
        <v>232</v>
      </c>
      <c r="L282" s="170">
        <v>-0.93</v>
      </c>
      <c r="M282" s="170">
        <v>1.37</v>
      </c>
    </row>
    <row r="283" spans="1:13" ht="11.25" x14ac:dyDescent="0.2">
      <c r="A283" s="168"/>
      <c r="B283" s="168"/>
      <c r="C283" s="168"/>
      <c r="D283" s="168"/>
      <c r="E283" s="168"/>
      <c r="F283" s="168"/>
      <c r="G283" s="168" t="s">
        <v>179</v>
      </c>
      <c r="H283" s="169">
        <v>44456</v>
      </c>
      <c r="I283" s="168" t="s">
        <v>877</v>
      </c>
      <c r="J283" s="168" t="s">
        <v>810</v>
      </c>
      <c r="K283" s="168" t="s">
        <v>232</v>
      </c>
      <c r="L283" s="170">
        <v>-0.93</v>
      </c>
      <c r="M283" s="170">
        <v>0.44</v>
      </c>
    </row>
    <row r="284" spans="1:13" ht="11.25" x14ac:dyDescent="0.2">
      <c r="A284" s="168"/>
      <c r="B284" s="168"/>
      <c r="C284" s="168"/>
      <c r="D284" s="168"/>
      <c r="E284" s="168"/>
      <c r="F284" s="168"/>
      <c r="G284" s="168" t="s">
        <v>179</v>
      </c>
      <c r="H284" s="169">
        <v>44456</v>
      </c>
      <c r="I284" s="168" t="s">
        <v>877</v>
      </c>
      <c r="J284" s="168" t="s">
        <v>810</v>
      </c>
      <c r="K284" s="168" t="s">
        <v>232</v>
      </c>
      <c r="L284" s="170">
        <v>-0.22</v>
      </c>
      <c r="M284" s="170">
        <v>0.22</v>
      </c>
    </row>
    <row r="285" spans="1:13" ht="11.25" x14ac:dyDescent="0.2">
      <c r="A285" s="168"/>
      <c r="B285" s="168"/>
      <c r="C285" s="168"/>
      <c r="D285" s="168"/>
      <c r="E285" s="168"/>
      <c r="F285" s="168"/>
      <c r="G285" s="168" t="s">
        <v>179</v>
      </c>
      <c r="H285" s="169">
        <v>44456</v>
      </c>
      <c r="I285" s="168" t="s">
        <v>877</v>
      </c>
      <c r="J285" s="168" t="s">
        <v>810</v>
      </c>
      <c r="K285" s="168" t="s">
        <v>232</v>
      </c>
      <c r="L285" s="170">
        <v>-0.22</v>
      </c>
      <c r="M285" s="170">
        <v>0</v>
      </c>
    </row>
    <row r="286" spans="1:13" ht="11.25" x14ac:dyDescent="0.2">
      <c r="A286" s="168"/>
      <c r="B286" s="168"/>
      <c r="C286" s="168"/>
      <c r="D286" s="168"/>
      <c r="E286" s="168"/>
      <c r="F286" s="168"/>
      <c r="G286" s="168" t="s">
        <v>179</v>
      </c>
      <c r="H286" s="169">
        <v>44469</v>
      </c>
      <c r="I286" s="168" t="s">
        <v>894</v>
      </c>
      <c r="J286" s="168" t="s">
        <v>418</v>
      </c>
      <c r="K286" s="168" t="s">
        <v>232</v>
      </c>
      <c r="L286" s="170">
        <v>0</v>
      </c>
      <c r="M286" s="170">
        <v>0</v>
      </c>
    </row>
    <row r="287" spans="1:13" ht="11.25" x14ac:dyDescent="0.2">
      <c r="A287" s="168"/>
      <c r="B287" s="168"/>
      <c r="C287" s="168"/>
      <c r="D287" s="168"/>
      <c r="E287" s="168"/>
      <c r="F287" s="168"/>
      <c r="G287" s="168" t="s">
        <v>179</v>
      </c>
      <c r="H287" s="169">
        <v>44469</v>
      </c>
      <c r="I287" s="168" t="s">
        <v>894</v>
      </c>
      <c r="J287" s="168" t="s">
        <v>418</v>
      </c>
      <c r="K287" s="168" t="s">
        <v>232</v>
      </c>
      <c r="L287" s="170">
        <v>-123.22</v>
      </c>
      <c r="M287" s="170">
        <v>-123.22</v>
      </c>
    </row>
    <row r="288" spans="1:13" ht="11.25" x14ac:dyDescent="0.2">
      <c r="A288" s="168"/>
      <c r="B288" s="168"/>
      <c r="C288" s="168"/>
      <c r="D288" s="168"/>
      <c r="E288" s="168"/>
      <c r="F288" s="168"/>
      <c r="G288" s="168" t="s">
        <v>179</v>
      </c>
      <c r="H288" s="169">
        <v>44469</v>
      </c>
      <c r="I288" s="168" t="s">
        <v>894</v>
      </c>
      <c r="J288" s="168" t="s">
        <v>418</v>
      </c>
      <c r="K288" s="168" t="s">
        <v>232</v>
      </c>
      <c r="L288" s="170">
        <v>-123.22</v>
      </c>
      <c r="M288" s="170">
        <v>-246.44</v>
      </c>
    </row>
    <row r="289" spans="1:13" ht="11.25" x14ac:dyDescent="0.2">
      <c r="A289" s="168"/>
      <c r="B289" s="168"/>
      <c r="C289" s="168"/>
      <c r="D289" s="168"/>
      <c r="E289" s="168"/>
      <c r="F289" s="168"/>
      <c r="G289" s="168" t="s">
        <v>179</v>
      </c>
      <c r="H289" s="169">
        <v>44469</v>
      </c>
      <c r="I289" s="168" t="s">
        <v>894</v>
      </c>
      <c r="J289" s="168" t="s">
        <v>418</v>
      </c>
      <c r="K289" s="168" t="s">
        <v>232</v>
      </c>
      <c r="L289" s="170">
        <v>-28.82</v>
      </c>
      <c r="M289" s="170">
        <v>-275.26</v>
      </c>
    </row>
    <row r="290" spans="1:13" ht="11.25" x14ac:dyDescent="0.2">
      <c r="A290" s="168"/>
      <c r="B290" s="168"/>
      <c r="C290" s="168"/>
      <c r="D290" s="168"/>
      <c r="E290" s="168"/>
      <c r="F290" s="168"/>
      <c r="G290" s="168" t="s">
        <v>179</v>
      </c>
      <c r="H290" s="169">
        <v>44469</v>
      </c>
      <c r="I290" s="168" t="s">
        <v>894</v>
      </c>
      <c r="J290" s="168" t="s">
        <v>418</v>
      </c>
      <c r="K290" s="168" t="s">
        <v>232</v>
      </c>
      <c r="L290" s="170">
        <v>-28.82</v>
      </c>
      <c r="M290" s="170">
        <v>-304.08</v>
      </c>
    </row>
    <row r="291" spans="1:13" ht="11.25" x14ac:dyDescent="0.2">
      <c r="A291" s="168"/>
      <c r="B291" s="168"/>
      <c r="C291" s="168"/>
      <c r="D291" s="168"/>
      <c r="E291" s="168"/>
      <c r="F291" s="168"/>
      <c r="G291" s="168" t="s">
        <v>179</v>
      </c>
      <c r="H291" s="169">
        <v>44469</v>
      </c>
      <c r="I291" s="168" t="s">
        <v>893</v>
      </c>
      <c r="J291" s="168" t="s">
        <v>451</v>
      </c>
      <c r="K291" s="168" t="s">
        <v>232</v>
      </c>
      <c r="L291" s="170">
        <v>-96</v>
      </c>
      <c r="M291" s="170">
        <v>-400.08</v>
      </c>
    </row>
    <row r="292" spans="1:13" ht="11.25" x14ac:dyDescent="0.2">
      <c r="A292" s="168"/>
      <c r="B292" s="168"/>
      <c r="C292" s="168"/>
      <c r="D292" s="168"/>
      <c r="E292" s="168"/>
      <c r="F292" s="168"/>
      <c r="G292" s="168" t="s">
        <v>179</v>
      </c>
      <c r="H292" s="169">
        <v>44469</v>
      </c>
      <c r="I292" s="168" t="s">
        <v>893</v>
      </c>
      <c r="J292" s="168" t="s">
        <v>451</v>
      </c>
      <c r="K292" s="168" t="s">
        <v>232</v>
      </c>
      <c r="L292" s="170">
        <v>-156.27000000000001</v>
      </c>
      <c r="M292" s="170">
        <v>-556.35</v>
      </c>
    </row>
    <row r="293" spans="1:13" ht="11.25" x14ac:dyDescent="0.2">
      <c r="A293" s="168"/>
      <c r="B293" s="168"/>
      <c r="C293" s="168"/>
      <c r="D293" s="168"/>
      <c r="E293" s="168"/>
      <c r="F293" s="168"/>
      <c r="G293" s="168" t="s">
        <v>179</v>
      </c>
      <c r="H293" s="169">
        <v>44469</v>
      </c>
      <c r="I293" s="168" t="s">
        <v>893</v>
      </c>
      <c r="J293" s="168" t="s">
        <v>451</v>
      </c>
      <c r="K293" s="168" t="s">
        <v>232</v>
      </c>
      <c r="L293" s="170">
        <v>-156.27000000000001</v>
      </c>
      <c r="M293" s="170">
        <v>-712.62</v>
      </c>
    </row>
    <row r="294" spans="1:13" ht="11.25" x14ac:dyDescent="0.2">
      <c r="A294" s="168"/>
      <c r="B294" s="168"/>
      <c r="C294" s="168"/>
      <c r="D294" s="168"/>
      <c r="E294" s="168"/>
      <c r="F294" s="168"/>
      <c r="G294" s="168" t="s">
        <v>179</v>
      </c>
      <c r="H294" s="169">
        <v>44469</v>
      </c>
      <c r="I294" s="168" t="s">
        <v>893</v>
      </c>
      <c r="J294" s="168" t="s">
        <v>451</v>
      </c>
      <c r="K294" s="168" t="s">
        <v>232</v>
      </c>
      <c r="L294" s="170">
        <v>-36.54</v>
      </c>
      <c r="M294" s="170">
        <v>-749.16</v>
      </c>
    </row>
    <row r="295" spans="1:13" ht="11.25" x14ac:dyDescent="0.2">
      <c r="A295" s="168"/>
      <c r="B295" s="168"/>
      <c r="C295" s="168"/>
      <c r="D295" s="168"/>
      <c r="E295" s="168"/>
      <c r="F295" s="168"/>
      <c r="G295" s="168" t="s">
        <v>179</v>
      </c>
      <c r="H295" s="169">
        <v>44469</v>
      </c>
      <c r="I295" s="168" t="s">
        <v>893</v>
      </c>
      <c r="J295" s="168" t="s">
        <v>451</v>
      </c>
      <c r="K295" s="168" t="s">
        <v>232</v>
      </c>
      <c r="L295" s="170">
        <v>-36.54</v>
      </c>
      <c r="M295" s="170">
        <v>-785.7</v>
      </c>
    </row>
    <row r="296" spans="1:13" ht="11.25" x14ac:dyDescent="0.2">
      <c r="A296" s="168"/>
      <c r="B296" s="168"/>
      <c r="C296" s="168"/>
      <c r="D296" s="168"/>
      <c r="E296" s="168"/>
      <c r="F296" s="168"/>
      <c r="G296" s="168" t="s">
        <v>179</v>
      </c>
      <c r="H296" s="169">
        <v>44469</v>
      </c>
      <c r="I296" s="168" t="s">
        <v>896</v>
      </c>
      <c r="J296" s="168" t="s">
        <v>452</v>
      </c>
      <c r="K296" s="168" t="s">
        <v>232</v>
      </c>
      <c r="L296" s="170">
        <v>0</v>
      </c>
      <c r="M296" s="170">
        <v>-785.7</v>
      </c>
    </row>
    <row r="297" spans="1:13" ht="11.25" x14ac:dyDescent="0.2">
      <c r="A297" s="168"/>
      <c r="B297" s="168"/>
      <c r="C297" s="168"/>
      <c r="D297" s="168"/>
      <c r="E297" s="168"/>
      <c r="F297" s="168"/>
      <c r="G297" s="168" t="s">
        <v>180</v>
      </c>
      <c r="H297" s="169">
        <v>44469</v>
      </c>
      <c r="I297" s="168" t="s">
        <v>383</v>
      </c>
      <c r="J297" s="168" t="s">
        <v>336</v>
      </c>
      <c r="K297" s="168" t="s">
        <v>826</v>
      </c>
      <c r="L297" s="170">
        <v>222</v>
      </c>
      <c r="M297" s="170">
        <v>-563.70000000000005</v>
      </c>
    </row>
    <row r="298" spans="1:13" ht="11.25" x14ac:dyDescent="0.2">
      <c r="A298" s="168"/>
      <c r="B298" s="168"/>
      <c r="C298" s="168"/>
      <c r="D298" s="168"/>
      <c r="E298" s="168"/>
      <c r="F298" s="168"/>
      <c r="G298" s="168" t="s">
        <v>180</v>
      </c>
      <c r="H298" s="169">
        <v>44469</v>
      </c>
      <c r="I298" s="168" t="s">
        <v>383</v>
      </c>
      <c r="J298" s="168" t="s">
        <v>336</v>
      </c>
      <c r="K298" s="168" t="s">
        <v>826</v>
      </c>
      <c r="L298" s="170">
        <v>430.62</v>
      </c>
      <c r="M298" s="170">
        <v>-133.08000000000001</v>
      </c>
    </row>
    <row r="299" spans="1:13" ht="11.25" x14ac:dyDescent="0.2">
      <c r="A299" s="168"/>
      <c r="B299" s="168"/>
      <c r="C299" s="168"/>
      <c r="D299" s="168"/>
      <c r="E299" s="168"/>
      <c r="F299" s="168"/>
      <c r="G299" s="168" t="s">
        <v>180</v>
      </c>
      <c r="H299" s="169">
        <v>44469</v>
      </c>
      <c r="I299" s="168" t="s">
        <v>383</v>
      </c>
      <c r="J299" s="168" t="s">
        <v>336</v>
      </c>
      <c r="K299" s="168" t="s">
        <v>826</v>
      </c>
      <c r="L299" s="170">
        <v>430.62</v>
      </c>
      <c r="M299" s="170">
        <v>297.54000000000002</v>
      </c>
    </row>
    <row r="300" spans="1:13" ht="11.25" x14ac:dyDescent="0.2">
      <c r="A300" s="168"/>
      <c r="B300" s="168"/>
      <c r="C300" s="168"/>
      <c r="D300" s="168"/>
      <c r="E300" s="168"/>
      <c r="F300" s="168"/>
      <c r="G300" s="168" t="s">
        <v>180</v>
      </c>
      <c r="H300" s="169">
        <v>44469</v>
      </c>
      <c r="I300" s="168" t="s">
        <v>383</v>
      </c>
      <c r="J300" s="168" t="s">
        <v>336</v>
      </c>
      <c r="K300" s="168" t="s">
        <v>826</v>
      </c>
      <c r="L300" s="170">
        <v>100.7</v>
      </c>
      <c r="M300" s="170">
        <v>398.24</v>
      </c>
    </row>
    <row r="301" spans="1:13" ht="11.25" x14ac:dyDescent="0.2">
      <c r="A301" s="168"/>
      <c r="B301" s="168"/>
      <c r="C301" s="168"/>
      <c r="D301" s="168"/>
      <c r="E301" s="168"/>
      <c r="F301" s="168"/>
      <c r="G301" s="168" t="s">
        <v>180</v>
      </c>
      <c r="H301" s="169">
        <v>44469</v>
      </c>
      <c r="I301" s="168" t="s">
        <v>383</v>
      </c>
      <c r="J301" s="168" t="s">
        <v>336</v>
      </c>
      <c r="K301" s="168" t="s">
        <v>826</v>
      </c>
      <c r="L301" s="170">
        <v>100.7</v>
      </c>
      <c r="M301" s="170">
        <v>498.94</v>
      </c>
    </row>
    <row r="302" spans="1:13" ht="11.25" x14ac:dyDescent="0.2">
      <c r="A302" s="168"/>
      <c r="B302" s="168"/>
      <c r="C302" s="168"/>
      <c r="D302" s="168"/>
      <c r="E302" s="168"/>
      <c r="F302" s="168"/>
      <c r="G302" s="168" t="s">
        <v>179</v>
      </c>
      <c r="H302" s="169">
        <v>44469</v>
      </c>
      <c r="I302" s="168" t="s">
        <v>895</v>
      </c>
      <c r="J302" s="168" t="s">
        <v>182</v>
      </c>
      <c r="K302" s="168" t="s">
        <v>232</v>
      </c>
      <c r="L302" s="170">
        <v>-126</v>
      </c>
      <c r="M302" s="170">
        <v>372.94</v>
      </c>
    </row>
    <row r="303" spans="1:13" ht="11.25" x14ac:dyDescent="0.2">
      <c r="A303" s="168"/>
      <c r="B303" s="168"/>
      <c r="C303" s="168"/>
      <c r="D303" s="168"/>
      <c r="E303" s="168"/>
      <c r="F303" s="168"/>
      <c r="G303" s="168" t="s">
        <v>179</v>
      </c>
      <c r="H303" s="169">
        <v>44469</v>
      </c>
      <c r="I303" s="168" t="s">
        <v>895</v>
      </c>
      <c r="J303" s="168" t="s">
        <v>182</v>
      </c>
      <c r="K303" s="168" t="s">
        <v>232</v>
      </c>
      <c r="L303" s="170">
        <v>-151.13</v>
      </c>
      <c r="M303" s="170">
        <v>221.81</v>
      </c>
    </row>
    <row r="304" spans="1:13" ht="11.25" x14ac:dyDescent="0.2">
      <c r="A304" s="168"/>
      <c r="B304" s="168"/>
      <c r="C304" s="168"/>
      <c r="D304" s="168"/>
      <c r="E304" s="168"/>
      <c r="F304" s="168"/>
      <c r="G304" s="168" t="s">
        <v>179</v>
      </c>
      <c r="H304" s="169">
        <v>44469</v>
      </c>
      <c r="I304" s="168" t="s">
        <v>895</v>
      </c>
      <c r="J304" s="168" t="s">
        <v>182</v>
      </c>
      <c r="K304" s="168" t="s">
        <v>232</v>
      </c>
      <c r="L304" s="170">
        <v>-151.13</v>
      </c>
      <c r="M304" s="170">
        <v>70.680000000000007</v>
      </c>
    </row>
    <row r="305" spans="1:13" ht="11.25" x14ac:dyDescent="0.2">
      <c r="A305" s="168"/>
      <c r="B305" s="168"/>
      <c r="C305" s="168"/>
      <c r="D305" s="168"/>
      <c r="E305" s="168"/>
      <c r="F305" s="168"/>
      <c r="G305" s="168" t="s">
        <v>179</v>
      </c>
      <c r="H305" s="169">
        <v>44469</v>
      </c>
      <c r="I305" s="168" t="s">
        <v>895</v>
      </c>
      <c r="J305" s="168" t="s">
        <v>182</v>
      </c>
      <c r="K305" s="168" t="s">
        <v>232</v>
      </c>
      <c r="L305" s="170">
        <v>-35.340000000000003</v>
      </c>
      <c r="M305" s="170">
        <v>35.340000000000003</v>
      </c>
    </row>
    <row r="306" spans="1:13" ht="12" thickBot="1" x14ac:dyDescent="0.25">
      <c r="A306" s="168"/>
      <c r="B306" s="168"/>
      <c r="C306" s="168"/>
      <c r="D306" s="168"/>
      <c r="E306" s="168"/>
      <c r="F306" s="168"/>
      <c r="G306" s="168" t="s">
        <v>179</v>
      </c>
      <c r="H306" s="169">
        <v>44469</v>
      </c>
      <c r="I306" s="168" t="s">
        <v>895</v>
      </c>
      <c r="J306" s="168" t="s">
        <v>182</v>
      </c>
      <c r="K306" s="168" t="s">
        <v>232</v>
      </c>
      <c r="L306" s="171">
        <v>-35.340000000000003</v>
      </c>
      <c r="M306" s="171">
        <v>0</v>
      </c>
    </row>
    <row r="307" spans="1:13" ht="11.25" x14ac:dyDescent="0.2">
      <c r="A307" s="168"/>
      <c r="B307" s="168"/>
      <c r="C307" s="168" t="s">
        <v>640</v>
      </c>
      <c r="D307" s="168"/>
      <c r="E307" s="168"/>
      <c r="F307" s="168"/>
      <c r="G307" s="168"/>
      <c r="H307" s="169"/>
      <c r="I307" s="168"/>
      <c r="J307" s="168"/>
      <c r="K307" s="168"/>
      <c r="L307" s="170">
        <v>43.02</v>
      </c>
      <c r="M307" s="170">
        <v>0</v>
      </c>
    </row>
    <row r="308" spans="1:13" ht="11.25" x14ac:dyDescent="0.2">
      <c r="A308" s="165"/>
      <c r="B308" s="165"/>
      <c r="C308" s="165" t="s">
        <v>593</v>
      </c>
      <c r="D308" s="165"/>
      <c r="E308" s="165"/>
      <c r="F308" s="165"/>
      <c r="G308" s="165"/>
      <c r="H308" s="167"/>
      <c r="I308" s="165"/>
      <c r="J308" s="165"/>
      <c r="K308" s="165"/>
      <c r="L308" s="166"/>
      <c r="M308" s="166">
        <v>-2800</v>
      </c>
    </row>
    <row r="309" spans="1:13" ht="11.25" x14ac:dyDescent="0.2">
      <c r="A309" s="168"/>
      <c r="B309" s="168"/>
      <c r="C309" s="168"/>
      <c r="D309" s="168"/>
      <c r="E309" s="168"/>
      <c r="F309" s="168"/>
      <c r="G309" s="168" t="s">
        <v>180</v>
      </c>
      <c r="H309" s="169">
        <v>44445</v>
      </c>
      <c r="I309" s="168" t="s">
        <v>851</v>
      </c>
      <c r="J309" s="168" t="s">
        <v>785</v>
      </c>
      <c r="K309" s="168" t="s">
        <v>474</v>
      </c>
      <c r="L309" s="170">
        <v>400</v>
      </c>
      <c r="M309" s="170">
        <v>-2400</v>
      </c>
    </row>
    <row r="310" spans="1:13" ht="11.25" x14ac:dyDescent="0.2">
      <c r="A310" s="168"/>
      <c r="B310" s="168"/>
      <c r="C310" s="168"/>
      <c r="D310" s="168"/>
      <c r="E310" s="168"/>
      <c r="F310" s="168"/>
      <c r="G310" s="168" t="s">
        <v>180</v>
      </c>
      <c r="H310" s="169">
        <v>44445</v>
      </c>
      <c r="I310" s="168" t="s">
        <v>851</v>
      </c>
      <c r="J310" s="168" t="s">
        <v>785</v>
      </c>
      <c r="K310" s="168" t="s">
        <v>475</v>
      </c>
      <c r="L310" s="170">
        <v>1000</v>
      </c>
      <c r="M310" s="170">
        <v>-1400</v>
      </c>
    </row>
    <row r="311" spans="1:13" ht="11.25" x14ac:dyDescent="0.2">
      <c r="A311" s="168"/>
      <c r="B311" s="168"/>
      <c r="C311" s="168"/>
      <c r="D311" s="168"/>
      <c r="E311" s="168"/>
      <c r="F311" s="168"/>
      <c r="G311" s="168" t="s">
        <v>180</v>
      </c>
      <c r="H311" s="169">
        <v>44445</v>
      </c>
      <c r="I311" s="168" t="s">
        <v>852</v>
      </c>
      <c r="J311" s="168" t="s">
        <v>785</v>
      </c>
      <c r="K311" s="168" t="s">
        <v>474</v>
      </c>
      <c r="L311" s="170">
        <v>400</v>
      </c>
      <c r="M311" s="170">
        <v>-1000</v>
      </c>
    </row>
    <row r="312" spans="1:13" ht="11.25" x14ac:dyDescent="0.2">
      <c r="A312" s="168"/>
      <c r="B312" s="168"/>
      <c r="C312" s="168"/>
      <c r="D312" s="168"/>
      <c r="E312" s="168"/>
      <c r="F312" s="168"/>
      <c r="G312" s="168" t="s">
        <v>180</v>
      </c>
      <c r="H312" s="169">
        <v>44445</v>
      </c>
      <c r="I312" s="168" t="s">
        <v>852</v>
      </c>
      <c r="J312" s="168" t="s">
        <v>785</v>
      </c>
      <c r="K312" s="168" t="s">
        <v>475</v>
      </c>
      <c r="L312" s="170">
        <v>1000</v>
      </c>
      <c r="M312" s="170">
        <v>0</v>
      </c>
    </row>
    <row r="313" spans="1:13" ht="11.25" x14ac:dyDescent="0.2">
      <c r="A313" s="168"/>
      <c r="B313" s="168"/>
      <c r="C313" s="168"/>
      <c r="D313" s="168"/>
      <c r="E313" s="168"/>
      <c r="F313" s="168"/>
      <c r="G313" s="168" t="s">
        <v>179</v>
      </c>
      <c r="H313" s="169">
        <v>44454</v>
      </c>
      <c r="I313" s="168" t="s">
        <v>866</v>
      </c>
      <c r="J313" s="168" t="s">
        <v>182</v>
      </c>
      <c r="K313" s="168" t="s">
        <v>232</v>
      </c>
      <c r="L313" s="170">
        <v>-200</v>
      </c>
      <c r="M313" s="170">
        <v>-200</v>
      </c>
    </row>
    <row r="314" spans="1:13" ht="11.25" x14ac:dyDescent="0.2">
      <c r="A314" s="168"/>
      <c r="B314" s="168"/>
      <c r="C314" s="168"/>
      <c r="D314" s="168"/>
      <c r="E314" s="168"/>
      <c r="F314" s="168"/>
      <c r="G314" s="168" t="s">
        <v>179</v>
      </c>
      <c r="H314" s="169">
        <v>44454</v>
      </c>
      <c r="I314" s="168" t="s">
        <v>867</v>
      </c>
      <c r="J314" s="168" t="s">
        <v>452</v>
      </c>
      <c r="K314" s="168" t="s">
        <v>232</v>
      </c>
      <c r="L314" s="170">
        <v>-500</v>
      </c>
      <c r="M314" s="170">
        <v>-700</v>
      </c>
    </row>
    <row r="315" spans="1:13" ht="11.25" x14ac:dyDescent="0.2">
      <c r="A315" s="168"/>
      <c r="B315" s="168"/>
      <c r="C315" s="168"/>
      <c r="D315" s="168"/>
      <c r="E315" s="168"/>
      <c r="F315" s="168"/>
      <c r="G315" s="168" t="s">
        <v>179</v>
      </c>
      <c r="H315" s="169">
        <v>44469</v>
      </c>
      <c r="I315" s="168" t="s">
        <v>896</v>
      </c>
      <c r="J315" s="168" t="s">
        <v>452</v>
      </c>
      <c r="K315" s="168" t="s">
        <v>232</v>
      </c>
      <c r="L315" s="170">
        <v>-500</v>
      </c>
      <c r="M315" s="170">
        <v>-1200</v>
      </c>
    </row>
    <row r="316" spans="1:13" ht="12" thickBot="1" x14ac:dyDescent="0.25">
      <c r="A316" s="168"/>
      <c r="B316" s="168"/>
      <c r="C316" s="168"/>
      <c r="D316" s="168"/>
      <c r="E316" s="168"/>
      <c r="F316" s="168"/>
      <c r="G316" s="168" t="s">
        <v>179</v>
      </c>
      <c r="H316" s="169">
        <v>44469</v>
      </c>
      <c r="I316" s="168" t="s">
        <v>895</v>
      </c>
      <c r="J316" s="168" t="s">
        <v>182</v>
      </c>
      <c r="K316" s="168" t="s">
        <v>232</v>
      </c>
      <c r="L316" s="171">
        <v>-200</v>
      </c>
      <c r="M316" s="171">
        <v>-1400</v>
      </c>
    </row>
    <row r="317" spans="1:13" ht="11.25" x14ac:dyDescent="0.2">
      <c r="A317" s="168"/>
      <c r="B317" s="168"/>
      <c r="C317" s="168" t="s">
        <v>641</v>
      </c>
      <c r="D317" s="168"/>
      <c r="E317" s="168"/>
      <c r="F317" s="168"/>
      <c r="G317" s="168"/>
      <c r="H317" s="169"/>
      <c r="I317" s="168"/>
      <c r="J317" s="168"/>
      <c r="K317" s="168"/>
      <c r="L317" s="170">
        <v>1400</v>
      </c>
      <c r="M317" s="170">
        <v>-1400</v>
      </c>
    </row>
    <row r="318" spans="1:13" ht="11.25" x14ac:dyDescent="0.2">
      <c r="A318" s="165"/>
      <c r="B318" s="165"/>
      <c r="C318" s="165" t="s">
        <v>642</v>
      </c>
      <c r="D318" s="165"/>
      <c r="E318" s="165"/>
      <c r="F318" s="165"/>
      <c r="G318" s="165"/>
      <c r="H318" s="167"/>
      <c r="I318" s="165"/>
      <c r="J318" s="165"/>
      <c r="K318" s="165"/>
      <c r="L318" s="166"/>
      <c r="M318" s="166">
        <v>0</v>
      </c>
    </row>
    <row r="319" spans="1:13" ht="11.25" x14ac:dyDescent="0.2">
      <c r="A319" s="168"/>
      <c r="B319" s="168"/>
      <c r="C319" s="168"/>
      <c r="D319" s="168"/>
      <c r="E319" s="168"/>
      <c r="F319" s="168"/>
      <c r="G319" s="168" t="s">
        <v>180</v>
      </c>
      <c r="H319" s="169">
        <v>44445</v>
      </c>
      <c r="I319" s="168" t="s">
        <v>849</v>
      </c>
      <c r="J319" s="168" t="s">
        <v>587</v>
      </c>
      <c r="K319" s="168" t="s">
        <v>474</v>
      </c>
      <c r="L319" s="170">
        <v>60.05</v>
      </c>
      <c r="M319" s="170">
        <v>60.05</v>
      </c>
    </row>
    <row r="320" spans="1:13" ht="11.25" x14ac:dyDescent="0.2">
      <c r="A320" s="168"/>
      <c r="B320" s="168"/>
      <c r="C320" s="168"/>
      <c r="D320" s="168"/>
      <c r="E320" s="168"/>
      <c r="F320" s="168"/>
      <c r="G320" s="168" t="s">
        <v>180</v>
      </c>
      <c r="H320" s="169">
        <v>44445</v>
      </c>
      <c r="I320" s="168" t="s">
        <v>849</v>
      </c>
      <c r="J320" s="168" t="s">
        <v>587</v>
      </c>
      <c r="K320" s="168" t="s">
        <v>643</v>
      </c>
      <c r="L320" s="170">
        <v>48.75</v>
      </c>
      <c r="M320" s="170">
        <v>108.8</v>
      </c>
    </row>
    <row r="321" spans="1:13" ht="11.25" x14ac:dyDescent="0.2">
      <c r="A321" s="168"/>
      <c r="B321" s="168"/>
      <c r="C321" s="168"/>
      <c r="D321" s="168"/>
      <c r="E321" s="168"/>
      <c r="F321" s="168"/>
      <c r="G321" s="168" t="s">
        <v>180</v>
      </c>
      <c r="H321" s="169">
        <v>44445</v>
      </c>
      <c r="I321" s="168" t="s">
        <v>849</v>
      </c>
      <c r="J321" s="168" t="s">
        <v>587</v>
      </c>
      <c r="K321" s="168" t="s">
        <v>643</v>
      </c>
      <c r="L321" s="170">
        <v>36.5</v>
      </c>
      <c r="M321" s="170">
        <v>145.30000000000001</v>
      </c>
    </row>
    <row r="322" spans="1:13" ht="11.25" x14ac:dyDescent="0.2">
      <c r="A322" s="168"/>
      <c r="B322" s="168"/>
      <c r="C322" s="168"/>
      <c r="D322" s="168"/>
      <c r="E322" s="168"/>
      <c r="F322" s="168"/>
      <c r="G322" s="168" t="s">
        <v>180</v>
      </c>
      <c r="H322" s="169">
        <v>44445</v>
      </c>
      <c r="I322" s="168" t="s">
        <v>849</v>
      </c>
      <c r="J322" s="168" t="s">
        <v>587</v>
      </c>
      <c r="K322" s="168" t="s">
        <v>643</v>
      </c>
      <c r="L322" s="170">
        <v>637.70000000000005</v>
      </c>
      <c r="M322" s="170">
        <v>783</v>
      </c>
    </row>
    <row r="323" spans="1:13" ht="11.25" x14ac:dyDescent="0.2">
      <c r="A323" s="168"/>
      <c r="B323" s="168"/>
      <c r="C323" s="168"/>
      <c r="D323" s="168"/>
      <c r="E323" s="168"/>
      <c r="F323" s="168"/>
      <c r="G323" s="168" t="s">
        <v>180</v>
      </c>
      <c r="H323" s="169">
        <v>44445</v>
      </c>
      <c r="I323" s="168" t="s">
        <v>849</v>
      </c>
      <c r="J323" s="168" t="s">
        <v>587</v>
      </c>
      <c r="K323" s="168" t="s">
        <v>475</v>
      </c>
      <c r="L323" s="170">
        <v>120</v>
      </c>
      <c r="M323" s="170">
        <v>903</v>
      </c>
    </row>
    <row r="324" spans="1:13" ht="11.25" x14ac:dyDescent="0.2">
      <c r="A324" s="168"/>
      <c r="B324" s="168"/>
      <c r="C324" s="168"/>
      <c r="D324" s="168"/>
      <c r="E324" s="168"/>
      <c r="F324" s="168"/>
      <c r="G324" s="168" t="s">
        <v>180</v>
      </c>
      <c r="H324" s="169">
        <v>44445</v>
      </c>
      <c r="I324" s="168" t="s">
        <v>849</v>
      </c>
      <c r="J324" s="168" t="s">
        <v>587</v>
      </c>
      <c r="K324" s="168" t="s">
        <v>643</v>
      </c>
      <c r="L324" s="170">
        <v>148</v>
      </c>
      <c r="M324" s="170">
        <v>1051</v>
      </c>
    </row>
    <row r="325" spans="1:13" ht="11.25" x14ac:dyDescent="0.2">
      <c r="A325" s="168"/>
      <c r="B325" s="168"/>
      <c r="C325" s="168"/>
      <c r="D325" s="168"/>
      <c r="E325" s="168"/>
      <c r="F325" s="168"/>
      <c r="G325" s="168" t="s">
        <v>179</v>
      </c>
      <c r="H325" s="169">
        <v>44454</v>
      </c>
      <c r="I325" s="168" t="s">
        <v>866</v>
      </c>
      <c r="J325" s="168" t="s">
        <v>182</v>
      </c>
      <c r="K325" s="168" t="s">
        <v>232</v>
      </c>
      <c r="L325" s="170">
        <v>-30.03</v>
      </c>
      <c r="M325" s="170">
        <v>1020.97</v>
      </c>
    </row>
    <row r="326" spans="1:13" ht="11.25" x14ac:dyDescent="0.2">
      <c r="A326" s="168"/>
      <c r="B326" s="168"/>
      <c r="C326" s="168"/>
      <c r="D326" s="168"/>
      <c r="E326" s="168"/>
      <c r="F326" s="168"/>
      <c r="G326" s="168" t="s">
        <v>179</v>
      </c>
      <c r="H326" s="169">
        <v>44454</v>
      </c>
      <c r="I326" s="168" t="s">
        <v>867</v>
      </c>
      <c r="J326" s="168" t="s">
        <v>452</v>
      </c>
      <c r="K326" s="168" t="s">
        <v>232</v>
      </c>
      <c r="L326" s="170">
        <v>-60</v>
      </c>
      <c r="M326" s="170">
        <v>960.97</v>
      </c>
    </row>
    <row r="327" spans="1:13" ht="11.25" x14ac:dyDescent="0.2">
      <c r="A327" s="168"/>
      <c r="B327" s="168"/>
      <c r="C327" s="168"/>
      <c r="D327" s="168"/>
      <c r="E327" s="168"/>
      <c r="F327" s="168"/>
      <c r="G327" s="168" t="s">
        <v>179</v>
      </c>
      <c r="H327" s="169">
        <v>44454</v>
      </c>
      <c r="I327" s="168" t="s">
        <v>865</v>
      </c>
      <c r="J327" s="168" t="s">
        <v>451</v>
      </c>
      <c r="K327" s="168" t="s">
        <v>232</v>
      </c>
      <c r="L327" s="170">
        <v>-318.85000000000002</v>
      </c>
      <c r="M327" s="170">
        <v>642.12</v>
      </c>
    </row>
    <row r="328" spans="1:13" ht="11.25" x14ac:dyDescent="0.2">
      <c r="A328" s="168"/>
      <c r="B328" s="168"/>
      <c r="C328" s="168"/>
      <c r="D328" s="168"/>
      <c r="E328" s="168"/>
      <c r="F328" s="168"/>
      <c r="G328" s="168" t="s">
        <v>179</v>
      </c>
      <c r="H328" s="169">
        <v>44454</v>
      </c>
      <c r="I328" s="168" t="s">
        <v>865</v>
      </c>
      <c r="J328" s="168" t="s">
        <v>451</v>
      </c>
      <c r="K328" s="168" t="s">
        <v>232</v>
      </c>
      <c r="L328" s="170">
        <v>561.20000000000005</v>
      </c>
      <c r="M328" s="170">
        <v>1203.32</v>
      </c>
    </row>
    <row r="329" spans="1:13" ht="11.25" x14ac:dyDescent="0.2">
      <c r="A329" s="168"/>
      <c r="B329" s="168"/>
      <c r="C329" s="168"/>
      <c r="D329" s="168"/>
      <c r="E329" s="168"/>
      <c r="F329" s="168"/>
      <c r="G329" s="168" t="s">
        <v>179</v>
      </c>
      <c r="H329" s="169">
        <v>44454</v>
      </c>
      <c r="I329" s="168" t="s">
        <v>865</v>
      </c>
      <c r="J329" s="168" t="s">
        <v>451</v>
      </c>
      <c r="K329" s="168" t="s">
        <v>232</v>
      </c>
      <c r="L329" s="170">
        <v>-561.20000000000005</v>
      </c>
      <c r="M329" s="170">
        <v>642.12</v>
      </c>
    </row>
    <row r="330" spans="1:13" ht="11.25" x14ac:dyDescent="0.2">
      <c r="A330" s="168"/>
      <c r="B330" s="168"/>
      <c r="C330" s="168"/>
      <c r="D330" s="168"/>
      <c r="E330" s="168"/>
      <c r="F330" s="168"/>
      <c r="G330" s="168" t="s">
        <v>179</v>
      </c>
      <c r="H330" s="169">
        <v>44454</v>
      </c>
      <c r="I330" s="168" t="s">
        <v>865</v>
      </c>
      <c r="J330" s="168" t="s">
        <v>451</v>
      </c>
      <c r="K330" s="168" t="s">
        <v>232</v>
      </c>
      <c r="L330" s="170">
        <v>-24.38</v>
      </c>
      <c r="M330" s="170">
        <v>617.74</v>
      </c>
    </row>
    <row r="331" spans="1:13" ht="11.25" x14ac:dyDescent="0.2">
      <c r="A331" s="168"/>
      <c r="B331" s="168"/>
      <c r="C331" s="168"/>
      <c r="D331" s="168"/>
      <c r="E331" s="168"/>
      <c r="F331" s="168"/>
      <c r="G331" s="168" t="s">
        <v>179</v>
      </c>
      <c r="H331" s="169">
        <v>44454</v>
      </c>
      <c r="I331" s="168" t="s">
        <v>865</v>
      </c>
      <c r="J331" s="168" t="s">
        <v>451</v>
      </c>
      <c r="K331" s="168" t="s">
        <v>232</v>
      </c>
      <c r="L331" s="170">
        <v>-74</v>
      </c>
      <c r="M331" s="170">
        <v>543.74</v>
      </c>
    </row>
    <row r="332" spans="1:13" ht="11.25" x14ac:dyDescent="0.2">
      <c r="A332" s="168"/>
      <c r="B332" s="168"/>
      <c r="C332" s="168"/>
      <c r="D332" s="168"/>
      <c r="E332" s="168"/>
      <c r="F332" s="168"/>
      <c r="G332" s="168" t="s">
        <v>179</v>
      </c>
      <c r="H332" s="169">
        <v>44454</v>
      </c>
      <c r="I332" s="168" t="s">
        <v>865</v>
      </c>
      <c r="J332" s="168" t="s">
        <v>451</v>
      </c>
      <c r="K332" s="168" t="s">
        <v>232</v>
      </c>
      <c r="L332" s="170">
        <v>-18.25</v>
      </c>
      <c r="M332" s="170">
        <v>525.49</v>
      </c>
    </row>
    <row r="333" spans="1:13" ht="11.25" x14ac:dyDescent="0.2">
      <c r="A333" s="168"/>
      <c r="B333" s="168"/>
      <c r="C333" s="168"/>
      <c r="D333" s="168"/>
      <c r="E333" s="168"/>
      <c r="F333" s="168"/>
      <c r="G333" s="168" t="s">
        <v>179</v>
      </c>
      <c r="H333" s="169">
        <v>44469</v>
      </c>
      <c r="I333" s="168" t="s">
        <v>893</v>
      </c>
      <c r="J333" s="168" t="s">
        <v>451</v>
      </c>
      <c r="K333" s="168" t="s">
        <v>232</v>
      </c>
      <c r="L333" s="170">
        <v>-318.85000000000002</v>
      </c>
      <c r="M333" s="170">
        <v>206.64</v>
      </c>
    </row>
    <row r="334" spans="1:13" ht="11.25" x14ac:dyDescent="0.2">
      <c r="A334" s="168"/>
      <c r="B334" s="168"/>
      <c r="C334" s="168"/>
      <c r="D334" s="168"/>
      <c r="E334" s="168"/>
      <c r="F334" s="168"/>
      <c r="G334" s="168" t="s">
        <v>179</v>
      </c>
      <c r="H334" s="169">
        <v>44469</v>
      </c>
      <c r="I334" s="168" t="s">
        <v>893</v>
      </c>
      <c r="J334" s="168" t="s">
        <v>451</v>
      </c>
      <c r="K334" s="168" t="s">
        <v>232</v>
      </c>
      <c r="L334" s="170">
        <v>561.20000000000005</v>
      </c>
      <c r="M334" s="170">
        <v>767.84</v>
      </c>
    </row>
    <row r="335" spans="1:13" ht="11.25" x14ac:dyDescent="0.2">
      <c r="A335" s="168"/>
      <c r="B335" s="168"/>
      <c r="C335" s="168"/>
      <c r="D335" s="168"/>
      <c r="E335" s="168"/>
      <c r="F335" s="168"/>
      <c r="G335" s="168" t="s">
        <v>179</v>
      </c>
      <c r="H335" s="169">
        <v>44469</v>
      </c>
      <c r="I335" s="168" t="s">
        <v>893</v>
      </c>
      <c r="J335" s="168" t="s">
        <v>451</v>
      </c>
      <c r="K335" s="168" t="s">
        <v>232</v>
      </c>
      <c r="L335" s="170">
        <v>-561.20000000000005</v>
      </c>
      <c r="M335" s="170">
        <v>206.64</v>
      </c>
    </row>
    <row r="336" spans="1:13" ht="11.25" x14ac:dyDescent="0.2">
      <c r="A336" s="168"/>
      <c r="B336" s="168"/>
      <c r="C336" s="168"/>
      <c r="D336" s="168"/>
      <c r="E336" s="168"/>
      <c r="F336" s="168"/>
      <c r="G336" s="168" t="s">
        <v>179</v>
      </c>
      <c r="H336" s="169">
        <v>44469</v>
      </c>
      <c r="I336" s="168" t="s">
        <v>893</v>
      </c>
      <c r="J336" s="168" t="s">
        <v>451</v>
      </c>
      <c r="K336" s="168" t="s">
        <v>232</v>
      </c>
      <c r="L336" s="170">
        <v>-24.38</v>
      </c>
      <c r="M336" s="170">
        <v>182.26</v>
      </c>
    </row>
    <row r="337" spans="1:13" ht="11.25" x14ac:dyDescent="0.2">
      <c r="A337" s="168"/>
      <c r="B337" s="168"/>
      <c r="C337" s="168"/>
      <c r="D337" s="168"/>
      <c r="E337" s="168"/>
      <c r="F337" s="168"/>
      <c r="G337" s="168" t="s">
        <v>179</v>
      </c>
      <c r="H337" s="169">
        <v>44469</v>
      </c>
      <c r="I337" s="168" t="s">
        <v>893</v>
      </c>
      <c r="J337" s="168" t="s">
        <v>451</v>
      </c>
      <c r="K337" s="168" t="s">
        <v>232</v>
      </c>
      <c r="L337" s="170">
        <v>-74</v>
      </c>
      <c r="M337" s="170">
        <v>108.26</v>
      </c>
    </row>
    <row r="338" spans="1:13" ht="11.25" x14ac:dyDescent="0.2">
      <c r="A338" s="168"/>
      <c r="B338" s="168"/>
      <c r="C338" s="168"/>
      <c r="D338" s="168"/>
      <c r="E338" s="168"/>
      <c r="F338" s="168"/>
      <c r="G338" s="168" t="s">
        <v>179</v>
      </c>
      <c r="H338" s="169">
        <v>44469</v>
      </c>
      <c r="I338" s="168" t="s">
        <v>893</v>
      </c>
      <c r="J338" s="168" t="s">
        <v>451</v>
      </c>
      <c r="K338" s="168" t="s">
        <v>232</v>
      </c>
      <c r="L338" s="170">
        <v>-18.25</v>
      </c>
      <c r="M338" s="170">
        <v>90.01</v>
      </c>
    </row>
    <row r="339" spans="1:13" ht="11.25" x14ac:dyDescent="0.2">
      <c r="A339" s="168"/>
      <c r="B339" s="168"/>
      <c r="C339" s="168"/>
      <c r="D339" s="168"/>
      <c r="E339" s="168"/>
      <c r="F339" s="168"/>
      <c r="G339" s="168" t="s">
        <v>179</v>
      </c>
      <c r="H339" s="169">
        <v>44469</v>
      </c>
      <c r="I339" s="168" t="s">
        <v>896</v>
      </c>
      <c r="J339" s="168" t="s">
        <v>452</v>
      </c>
      <c r="K339" s="168" t="s">
        <v>232</v>
      </c>
      <c r="L339" s="170">
        <v>-60</v>
      </c>
      <c r="M339" s="170">
        <v>30.01</v>
      </c>
    </row>
    <row r="340" spans="1:13" ht="12" thickBot="1" x14ac:dyDescent="0.25">
      <c r="A340" s="168"/>
      <c r="B340" s="168"/>
      <c r="C340" s="168"/>
      <c r="D340" s="168"/>
      <c r="E340" s="168"/>
      <c r="F340" s="168"/>
      <c r="G340" s="168" t="s">
        <v>179</v>
      </c>
      <c r="H340" s="169">
        <v>44469</v>
      </c>
      <c r="I340" s="168" t="s">
        <v>895</v>
      </c>
      <c r="J340" s="168" t="s">
        <v>182</v>
      </c>
      <c r="K340" s="168" t="s">
        <v>232</v>
      </c>
      <c r="L340" s="171">
        <v>-30.03</v>
      </c>
      <c r="M340" s="171">
        <v>-0.02</v>
      </c>
    </row>
    <row r="341" spans="1:13" ht="11.25" x14ac:dyDescent="0.2">
      <c r="A341" s="168"/>
      <c r="B341" s="168"/>
      <c r="C341" s="168" t="s">
        <v>644</v>
      </c>
      <c r="D341" s="168"/>
      <c r="E341" s="168"/>
      <c r="F341" s="168"/>
      <c r="G341" s="168"/>
      <c r="H341" s="169"/>
      <c r="I341" s="168"/>
      <c r="J341" s="168"/>
      <c r="K341" s="168"/>
      <c r="L341" s="170">
        <v>-0.02</v>
      </c>
      <c r="M341" s="170">
        <v>-0.02</v>
      </c>
    </row>
    <row r="342" spans="1:13" ht="11.25" x14ac:dyDescent="0.2">
      <c r="A342" s="165"/>
      <c r="B342" s="165"/>
      <c r="C342" s="165" t="s">
        <v>594</v>
      </c>
      <c r="D342" s="165"/>
      <c r="E342" s="165"/>
      <c r="F342" s="165"/>
      <c r="G342" s="165"/>
      <c r="H342" s="167"/>
      <c r="I342" s="165"/>
      <c r="J342" s="165"/>
      <c r="K342" s="165"/>
      <c r="L342" s="166"/>
      <c r="M342" s="166">
        <v>-4000</v>
      </c>
    </row>
    <row r="343" spans="1:13" ht="11.25" x14ac:dyDescent="0.2">
      <c r="A343" s="168"/>
      <c r="B343" s="168"/>
      <c r="C343" s="168"/>
      <c r="D343" s="168"/>
      <c r="E343" s="168"/>
      <c r="F343" s="168"/>
      <c r="G343" s="168" t="s">
        <v>179</v>
      </c>
      <c r="H343" s="169">
        <v>44454</v>
      </c>
      <c r="I343" s="168" t="s">
        <v>867</v>
      </c>
      <c r="J343" s="168" t="s">
        <v>452</v>
      </c>
      <c r="K343" s="168" t="s">
        <v>232</v>
      </c>
      <c r="L343" s="170">
        <v>-1000</v>
      </c>
      <c r="M343" s="170">
        <v>-5000</v>
      </c>
    </row>
    <row r="344" spans="1:13" ht="11.25" x14ac:dyDescent="0.2">
      <c r="A344" s="168"/>
      <c r="B344" s="168"/>
      <c r="C344" s="168"/>
      <c r="D344" s="168"/>
      <c r="E344" s="168"/>
      <c r="F344" s="168"/>
      <c r="G344" s="168" t="s">
        <v>179</v>
      </c>
      <c r="H344" s="169">
        <v>44454</v>
      </c>
      <c r="I344" s="168" t="s">
        <v>868</v>
      </c>
      <c r="J344" s="168" t="s">
        <v>452</v>
      </c>
      <c r="K344" s="168" t="s">
        <v>232</v>
      </c>
      <c r="L344" s="170">
        <v>5000</v>
      </c>
      <c r="M344" s="170">
        <v>0</v>
      </c>
    </row>
    <row r="345" spans="1:13" ht="12" thickBot="1" x14ac:dyDescent="0.25">
      <c r="A345" s="168"/>
      <c r="B345" s="168"/>
      <c r="C345" s="168"/>
      <c r="D345" s="168"/>
      <c r="E345" s="168"/>
      <c r="F345" s="168"/>
      <c r="G345" s="168" t="s">
        <v>179</v>
      </c>
      <c r="H345" s="169">
        <v>44469</v>
      </c>
      <c r="I345" s="168" t="s">
        <v>896</v>
      </c>
      <c r="J345" s="168" t="s">
        <v>452</v>
      </c>
      <c r="K345" s="168" t="s">
        <v>232</v>
      </c>
      <c r="L345" s="171">
        <v>-1000</v>
      </c>
      <c r="M345" s="171">
        <v>-1000</v>
      </c>
    </row>
    <row r="346" spans="1:13" ht="11.25" x14ac:dyDescent="0.2">
      <c r="A346" s="168"/>
      <c r="B346" s="168"/>
      <c r="C346" s="168" t="s">
        <v>645</v>
      </c>
      <c r="D346" s="168"/>
      <c r="E346" s="168"/>
      <c r="F346" s="168"/>
      <c r="G346" s="168"/>
      <c r="H346" s="169"/>
      <c r="I346" s="168"/>
      <c r="J346" s="168"/>
      <c r="K346" s="168"/>
      <c r="L346" s="170">
        <v>3000</v>
      </c>
      <c r="M346" s="170">
        <v>-1000</v>
      </c>
    </row>
    <row r="347" spans="1:13" ht="11.25" x14ac:dyDescent="0.2">
      <c r="A347" s="165"/>
      <c r="B347" s="165"/>
      <c r="C347" s="165" t="s">
        <v>595</v>
      </c>
      <c r="D347" s="165"/>
      <c r="E347" s="165"/>
      <c r="F347" s="165"/>
      <c r="G347" s="165"/>
      <c r="H347" s="167"/>
      <c r="I347" s="165"/>
      <c r="J347" s="165"/>
      <c r="K347" s="165"/>
      <c r="L347" s="166"/>
      <c r="M347" s="166">
        <v>0</v>
      </c>
    </row>
    <row r="348" spans="1:13" ht="11.25" x14ac:dyDescent="0.2">
      <c r="A348" s="168"/>
      <c r="B348" s="168"/>
      <c r="C348" s="168"/>
      <c r="D348" s="168"/>
      <c r="E348" s="168"/>
      <c r="F348" s="168"/>
      <c r="G348" s="168" t="s">
        <v>180</v>
      </c>
      <c r="H348" s="169">
        <v>44441</v>
      </c>
      <c r="I348" s="168"/>
      <c r="J348" s="168" t="s">
        <v>186</v>
      </c>
      <c r="K348" s="168" t="s">
        <v>778</v>
      </c>
      <c r="L348" s="170">
        <v>1339.34</v>
      </c>
      <c r="M348" s="170">
        <v>1339.34</v>
      </c>
    </row>
    <row r="349" spans="1:13" ht="11.25" x14ac:dyDescent="0.2">
      <c r="A349" s="168"/>
      <c r="B349" s="168"/>
      <c r="C349" s="168"/>
      <c r="D349" s="168"/>
      <c r="E349" s="168"/>
      <c r="F349" s="168"/>
      <c r="G349" s="168" t="s">
        <v>179</v>
      </c>
      <c r="H349" s="169">
        <v>44442</v>
      </c>
      <c r="I349" s="168" t="s">
        <v>847</v>
      </c>
      <c r="J349" s="168" t="s">
        <v>748</v>
      </c>
      <c r="K349" s="168" t="s">
        <v>232</v>
      </c>
      <c r="L349" s="170">
        <v>-535.03</v>
      </c>
      <c r="M349" s="170">
        <v>804.31</v>
      </c>
    </row>
    <row r="350" spans="1:13" ht="11.25" x14ac:dyDescent="0.2">
      <c r="A350" s="168"/>
      <c r="B350" s="168"/>
      <c r="C350" s="168"/>
      <c r="D350" s="168"/>
      <c r="E350" s="168"/>
      <c r="F350" s="168"/>
      <c r="G350" s="168" t="s">
        <v>179</v>
      </c>
      <c r="H350" s="169">
        <v>44442</v>
      </c>
      <c r="I350" s="168" t="s">
        <v>848</v>
      </c>
      <c r="J350" s="168" t="s">
        <v>183</v>
      </c>
      <c r="K350" s="168" t="s">
        <v>232</v>
      </c>
      <c r="L350" s="170">
        <v>-804.31</v>
      </c>
      <c r="M350" s="170">
        <v>0</v>
      </c>
    </row>
    <row r="351" spans="1:13" ht="11.25" x14ac:dyDescent="0.2">
      <c r="A351" s="168"/>
      <c r="B351" s="168"/>
      <c r="C351" s="168"/>
      <c r="D351" s="168"/>
      <c r="E351" s="168"/>
      <c r="F351" s="168"/>
      <c r="G351" s="168" t="s">
        <v>180</v>
      </c>
      <c r="H351" s="169">
        <v>44453</v>
      </c>
      <c r="I351" s="168"/>
      <c r="J351" s="168" t="s">
        <v>186</v>
      </c>
      <c r="K351" s="168" t="s">
        <v>800</v>
      </c>
      <c r="L351" s="170">
        <v>7534.57</v>
      </c>
      <c r="M351" s="170">
        <v>7534.57</v>
      </c>
    </row>
    <row r="352" spans="1:13" ht="11.25" x14ac:dyDescent="0.2">
      <c r="A352" s="168"/>
      <c r="B352" s="168"/>
      <c r="C352" s="168"/>
      <c r="D352" s="168"/>
      <c r="E352" s="168"/>
      <c r="F352" s="168"/>
      <c r="G352" s="168" t="s">
        <v>180</v>
      </c>
      <c r="H352" s="169">
        <v>44453</v>
      </c>
      <c r="I352" s="168"/>
      <c r="J352" s="168" t="s">
        <v>186</v>
      </c>
      <c r="K352" s="168" t="s">
        <v>800</v>
      </c>
      <c r="L352" s="170">
        <v>5000</v>
      </c>
      <c r="M352" s="170">
        <v>12534.57</v>
      </c>
    </row>
    <row r="353" spans="1:13" ht="11.25" x14ac:dyDescent="0.2">
      <c r="A353" s="168"/>
      <c r="B353" s="168"/>
      <c r="C353" s="168"/>
      <c r="D353" s="168"/>
      <c r="E353" s="168"/>
      <c r="F353" s="168"/>
      <c r="G353" s="168" t="s">
        <v>179</v>
      </c>
      <c r="H353" s="169">
        <v>44454</v>
      </c>
      <c r="I353" s="168" t="s">
        <v>864</v>
      </c>
      <c r="J353" s="168" t="s">
        <v>418</v>
      </c>
      <c r="K353" s="168" t="s">
        <v>232</v>
      </c>
      <c r="L353" s="170">
        <v>-1809.61</v>
      </c>
      <c r="M353" s="170">
        <v>10724.96</v>
      </c>
    </row>
    <row r="354" spans="1:13" ht="11.25" x14ac:dyDescent="0.2">
      <c r="A354" s="168"/>
      <c r="B354" s="168"/>
      <c r="C354" s="168"/>
      <c r="D354" s="168"/>
      <c r="E354" s="168"/>
      <c r="F354" s="168"/>
      <c r="G354" s="168" t="s">
        <v>179</v>
      </c>
      <c r="H354" s="169">
        <v>44454</v>
      </c>
      <c r="I354" s="168" t="s">
        <v>866</v>
      </c>
      <c r="J354" s="168" t="s">
        <v>182</v>
      </c>
      <c r="K354" s="168" t="s">
        <v>232</v>
      </c>
      <c r="L354" s="170">
        <v>-1834.59</v>
      </c>
      <c r="M354" s="170">
        <v>8890.3700000000008</v>
      </c>
    </row>
    <row r="355" spans="1:13" ht="11.25" x14ac:dyDescent="0.2">
      <c r="A355" s="168"/>
      <c r="B355" s="168"/>
      <c r="C355" s="168"/>
      <c r="D355" s="168"/>
      <c r="E355" s="168"/>
      <c r="F355" s="168"/>
      <c r="G355" s="168" t="s">
        <v>179</v>
      </c>
      <c r="H355" s="169">
        <v>44454</v>
      </c>
      <c r="I355" s="168" t="s">
        <v>867</v>
      </c>
      <c r="J355" s="168" t="s">
        <v>452</v>
      </c>
      <c r="K355" s="168" t="s">
        <v>232</v>
      </c>
      <c r="L355" s="170">
        <v>-2440</v>
      </c>
      <c r="M355" s="170">
        <v>6450.37</v>
      </c>
    </row>
    <row r="356" spans="1:13" ht="11.25" x14ac:dyDescent="0.2">
      <c r="A356" s="168"/>
      <c r="B356" s="168"/>
      <c r="C356" s="168"/>
      <c r="D356" s="168"/>
      <c r="E356" s="168"/>
      <c r="F356" s="168"/>
      <c r="G356" s="168" t="s">
        <v>179</v>
      </c>
      <c r="H356" s="169">
        <v>44454</v>
      </c>
      <c r="I356" s="168" t="s">
        <v>868</v>
      </c>
      <c r="J356" s="168" t="s">
        <v>452</v>
      </c>
      <c r="K356" s="168" t="s">
        <v>232</v>
      </c>
      <c r="L356" s="170">
        <v>-5000</v>
      </c>
      <c r="M356" s="170">
        <v>1450.37</v>
      </c>
    </row>
    <row r="357" spans="1:13" ht="11.25" x14ac:dyDescent="0.2">
      <c r="A357" s="168"/>
      <c r="B357" s="168"/>
      <c r="C357" s="168"/>
      <c r="D357" s="168"/>
      <c r="E357" s="168"/>
      <c r="F357" s="168"/>
      <c r="G357" s="168" t="s">
        <v>179</v>
      </c>
      <c r="H357" s="169">
        <v>44454</v>
      </c>
      <c r="I357" s="168" t="s">
        <v>865</v>
      </c>
      <c r="J357" s="168" t="s">
        <v>451</v>
      </c>
      <c r="K357" s="168" t="s">
        <v>232</v>
      </c>
      <c r="L357" s="170">
        <v>-1146.0899999999999</v>
      </c>
      <c r="M357" s="170">
        <v>304.27999999999997</v>
      </c>
    </row>
    <row r="358" spans="1:13" ht="11.25" x14ac:dyDescent="0.2">
      <c r="A358" s="168"/>
      <c r="B358" s="168"/>
      <c r="C358" s="168"/>
      <c r="D358" s="168"/>
      <c r="E358" s="168"/>
      <c r="F358" s="168"/>
      <c r="G358" s="168" t="s">
        <v>179</v>
      </c>
      <c r="H358" s="169">
        <v>44454</v>
      </c>
      <c r="I358" s="168" t="s">
        <v>865</v>
      </c>
      <c r="J358" s="168" t="s">
        <v>451</v>
      </c>
      <c r="K358" s="168" t="s">
        <v>232</v>
      </c>
      <c r="L358" s="170">
        <v>-304.27999999999997</v>
      </c>
      <c r="M358" s="170">
        <v>0</v>
      </c>
    </row>
    <row r="359" spans="1:13" ht="11.25" x14ac:dyDescent="0.2">
      <c r="A359" s="168"/>
      <c r="B359" s="168"/>
      <c r="C359" s="168"/>
      <c r="D359" s="168"/>
      <c r="E359" s="168"/>
      <c r="F359" s="168"/>
      <c r="G359" s="168" t="s">
        <v>180</v>
      </c>
      <c r="H359" s="169">
        <v>44455</v>
      </c>
      <c r="I359" s="168"/>
      <c r="J359" s="168" t="s">
        <v>186</v>
      </c>
      <c r="K359" s="168" t="s">
        <v>803</v>
      </c>
      <c r="L359" s="170">
        <v>1826.1</v>
      </c>
      <c r="M359" s="170">
        <v>1826.1</v>
      </c>
    </row>
    <row r="360" spans="1:13" ht="11.25" x14ac:dyDescent="0.2">
      <c r="A360" s="168"/>
      <c r="B360" s="168"/>
      <c r="C360" s="168"/>
      <c r="D360" s="168"/>
      <c r="E360" s="168"/>
      <c r="F360" s="168"/>
      <c r="G360" s="168" t="s">
        <v>179</v>
      </c>
      <c r="H360" s="169">
        <v>44456</v>
      </c>
      <c r="I360" s="168" t="s">
        <v>876</v>
      </c>
      <c r="J360" s="168" t="s">
        <v>809</v>
      </c>
      <c r="K360" s="168" t="s">
        <v>232</v>
      </c>
      <c r="L360" s="170">
        <v>-19.62</v>
      </c>
      <c r="M360" s="170">
        <v>1806.48</v>
      </c>
    </row>
    <row r="361" spans="1:13" ht="11.25" x14ac:dyDescent="0.2">
      <c r="A361" s="168"/>
      <c r="B361" s="168"/>
      <c r="C361" s="168"/>
      <c r="D361" s="168"/>
      <c r="E361" s="168"/>
      <c r="F361" s="168"/>
      <c r="G361" s="168" t="s">
        <v>179</v>
      </c>
      <c r="H361" s="169">
        <v>44456</v>
      </c>
      <c r="I361" s="168" t="s">
        <v>881</v>
      </c>
      <c r="J361" s="168" t="s">
        <v>814</v>
      </c>
      <c r="K361" s="168" t="s">
        <v>232</v>
      </c>
      <c r="L361" s="170">
        <v>-13.85</v>
      </c>
      <c r="M361" s="170">
        <v>1792.63</v>
      </c>
    </row>
    <row r="362" spans="1:13" ht="11.25" x14ac:dyDescent="0.2">
      <c r="A362" s="168"/>
      <c r="B362" s="168"/>
      <c r="C362" s="168"/>
      <c r="D362" s="168"/>
      <c r="E362" s="168"/>
      <c r="F362" s="168"/>
      <c r="G362" s="168" t="s">
        <v>179</v>
      </c>
      <c r="H362" s="169">
        <v>44456</v>
      </c>
      <c r="I362" s="168" t="s">
        <v>874</v>
      </c>
      <c r="J362" s="168" t="s">
        <v>807</v>
      </c>
      <c r="K362" s="168" t="s">
        <v>232</v>
      </c>
      <c r="L362" s="170">
        <v>-19.79</v>
      </c>
      <c r="M362" s="170">
        <v>1772.84</v>
      </c>
    </row>
    <row r="363" spans="1:13" ht="11.25" x14ac:dyDescent="0.2">
      <c r="A363" s="168"/>
      <c r="B363" s="168"/>
      <c r="C363" s="168"/>
      <c r="D363" s="168"/>
      <c r="E363" s="168"/>
      <c r="F363" s="168"/>
      <c r="G363" s="168" t="s">
        <v>179</v>
      </c>
      <c r="H363" s="169">
        <v>44456</v>
      </c>
      <c r="I363" s="168" t="s">
        <v>872</v>
      </c>
      <c r="J363" s="168" t="s">
        <v>805</v>
      </c>
      <c r="K363" s="168" t="s">
        <v>232</v>
      </c>
      <c r="L363" s="170">
        <v>-20.37</v>
      </c>
      <c r="M363" s="170">
        <v>1752.47</v>
      </c>
    </row>
    <row r="364" spans="1:13" ht="11.25" x14ac:dyDescent="0.2">
      <c r="A364" s="168"/>
      <c r="B364" s="168"/>
      <c r="C364" s="168"/>
      <c r="D364" s="168"/>
      <c r="E364" s="168"/>
      <c r="F364" s="168"/>
      <c r="G364" s="168" t="s">
        <v>179</v>
      </c>
      <c r="H364" s="169">
        <v>44456</v>
      </c>
      <c r="I364" s="168" t="s">
        <v>875</v>
      </c>
      <c r="J364" s="168" t="s">
        <v>808</v>
      </c>
      <c r="K364" s="168" t="s">
        <v>232</v>
      </c>
      <c r="L364" s="170">
        <v>-13.44</v>
      </c>
      <c r="M364" s="170">
        <v>1739.03</v>
      </c>
    </row>
    <row r="365" spans="1:13" ht="11.25" x14ac:dyDescent="0.2">
      <c r="A365" s="168"/>
      <c r="B365" s="168"/>
      <c r="C365" s="168"/>
      <c r="D365" s="168"/>
      <c r="E365" s="168"/>
      <c r="F365" s="168"/>
      <c r="G365" s="168" t="s">
        <v>179</v>
      </c>
      <c r="H365" s="169">
        <v>44456</v>
      </c>
      <c r="I365" s="168" t="s">
        <v>869</v>
      </c>
      <c r="J365" s="168" t="s">
        <v>804</v>
      </c>
      <c r="K365" s="168" t="s">
        <v>232</v>
      </c>
      <c r="L365" s="170">
        <v>-347.08</v>
      </c>
      <c r="M365" s="170">
        <v>1391.95</v>
      </c>
    </row>
    <row r="366" spans="1:13" ht="11.25" x14ac:dyDescent="0.2">
      <c r="A366" s="168"/>
      <c r="B366" s="168"/>
      <c r="C366" s="168"/>
      <c r="D366" s="168"/>
      <c r="E366" s="168"/>
      <c r="F366" s="168"/>
      <c r="G366" s="168" t="s">
        <v>179</v>
      </c>
      <c r="H366" s="169">
        <v>44456</v>
      </c>
      <c r="I366" s="168" t="s">
        <v>871</v>
      </c>
      <c r="J366" s="168" t="s">
        <v>748</v>
      </c>
      <c r="K366" s="168" t="s">
        <v>232</v>
      </c>
      <c r="L366" s="170">
        <v>-547.34</v>
      </c>
      <c r="M366" s="170">
        <v>844.61</v>
      </c>
    </row>
    <row r="367" spans="1:13" ht="11.25" x14ac:dyDescent="0.2">
      <c r="A367" s="168"/>
      <c r="B367" s="168"/>
      <c r="C367" s="168"/>
      <c r="D367" s="168"/>
      <c r="E367" s="168"/>
      <c r="F367" s="168"/>
      <c r="G367" s="168" t="s">
        <v>179</v>
      </c>
      <c r="H367" s="169">
        <v>44456</v>
      </c>
      <c r="I367" s="168" t="s">
        <v>870</v>
      </c>
      <c r="J367" s="168" t="s">
        <v>183</v>
      </c>
      <c r="K367" s="168" t="s">
        <v>232</v>
      </c>
      <c r="L367" s="170">
        <v>-761.88</v>
      </c>
      <c r="M367" s="170">
        <v>82.73</v>
      </c>
    </row>
    <row r="368" spans="1:13" ht="11.25" x14ac:dyDescent="0.2">
      <c r="A368" s="168"/>
      <c r="B368" s="168"/>
      <c r="C368" s="168"/>
      <c r="D368" s="168"/>
      <c r="E368" s="168"/>
      <c r="F368" s="168"/>
      <c r="G368" s="168" t="s">
        <v>179</v>
      </c>
      <c r="H368" s="169">
        <v>44456</v>
      </c>
      <c r="I368" s="168" t="s">
        <v>880</v>
      </c>
      <c r="J368" s="168" t="s">
        <v>813</v>
      </c>
      <c r="K368" s="168" t="s">
        <v>232</v>
      </c>
      <c r="L368" s="170">
        <v>-13.85</v>
      </c>
      <c r="M368" s="170">
        <v>68.88</v>
      </c>
    </row>
    <row r="369" spans="1:13" ht="11.25" x14ac:dyDescent="0.2">
      <c r="A369" s="168"/>
      <c r="B369" s="168"/>
      <c r="C369" s="168"/>
      <c r="D369" s="168"/>
      <c r="E369" s="168"/>
      <c r="F369" s="168"/>
      <c r="G369" s="168" t="s">
        <v>179</v>
      </c>
      <c r="H369" s="169">
        <v>44456</v>
      </c>
      <c r="I369" s="168" t="s">
        <v>878</v>
      </c>
      <c r="J369" s="168" t="s">
        <v>811</v>
      </c>
      <c r="K369" s="168" t="s">
        <v>232</v>
      </c>
      <c r="L369" s="170">
        <v>-27.17</v>
      </c>
      <c r="M369" s="170">
        <v>41.71</v>
      </c>
    </row>
    <row r="370" spans="1:13" ht="11.25" x14ac:dyDescent="0.2">
      <c r="A370" s="168"/>
      <c r="B370" s="168"/>
      <c r="C370" s="168"/>
      <c r="D370" s="168"/>
      <c r="E370" s="168"/>
      <c r="F370" s="168"/>
      <c r="G370" s="168" t="s">
        <v>179</v>
      </c>
      <c r="H370" s="169">
        <v>44456</v>
      </c>
      <c r="I370" s="168" t="s">
        <v>879</v>
      </c>
      <c r="J370" s="168" t="s">
        <v>812</v>
      </c>
      <c r="K370" s="168" t="s">
        <v>232</v>
      </c>
      <c r="L370" s="170">
        <v>-13.85</v>
      </c>
      <c r="M370" s="170">
        <v>27.86</v>
      </c>
    </row>
    <row r="371" spans="1:13" ht="11.25" x14ac:dyDescent="0.2">
      <c r="A371" s="168"/>
      <c r="B371" s="168"/>
      <c r="C371" s="168"/>
      <c r="D371" s="168"/>
      <c r="E371" s="168"/>
      <c r="F371" s="168"/>
      <c r="G371" s="168" t="s">
        <v>179</v>
      </c>
      <c r="H371" s="169">
        <v>44456</v>
      </c>
      <c r="I371" s="168" t="s">
        <v>873</v>
      </c>
      <c r="J371" s="168" t="s">
        <v>806</v>
      </c>
      <c r="K371" s="168" t="s">
        <v>232</v>
      </c>
      <c r="L371" s="170">
        <v>-14.01</v>
      </c>
      <c r="M371" s="170">
        <v>13.85</v>
      </c>
    </row>
    <row r="372" spans="1:13" ht="11.25" x14ac:dyDescent="0.2">
      <c r="A372" s="168"/>
      <c r="B372" s="168"/>
      <c r="C372" s="168"/>
      <c r="D372" s="168"/>
      <c r="E372" s="168"/>
      <c r="F372" s="168"/>
      <c r="G372" s="168" t="s">
        <v>179</v>
      </c>
      <c r="H372" s="169">
        <v>44456</v>
      </c>
      <c r="I372" s="168" t="s">
        <v>877</v>
      </c>
      <c r="J372" s="168" t="s">
        <v>810</v>
      </c>
      <c r="K372" s="168" t="s">
        <v>232</v>
      </c>
      <c r="L372" s="170">
        <v>-13.85</v>
      </c>
      <c r="M372" s="170">
        <v>0</v>
      </c>
    </row>
    <row r="373" spans="1:13" ht="11.25" x14ac:dyDescent="0.2">
      <c r="A373" s="168"/>
      <c r="B373" s="168"/>
      <c r="C373" s="168"/>
      <c r="D373" s="168"/>
      <c r="E373" s="168"/>
      <c r="F373" s="168"/>
      <c r="G373" s="168" t="s">
        <v>180</v>
      </c>
      <c r="H373" s="169">
        <v>44468</v>
      </c>
      <c r="I373" s="168"/>
      <c r="J373" s="168" t="s">
        <v>186</v>
      </c>
      <c r="K373" s="168" t="s">
        <v>825</v>
      </c>
      <c r="L373" s="170">
        <v>8227.94</v>
      </c>
      <c r="M373" s="170">
        <v>8227.94</v>
      </c>
    </row>
    <row r="374" spans="1:13" ht="11.25" x14ac:dyDescent="0.2">
      <c r="A374" s="168"/>
      <c r="B374" s="168"/>
      <c r="C374" s="168"/>
      <c r="D374" s="168"/>
      <c r="E374" s="168"/>
      <c r="F374" s="168"/>
      <c r="G374" s="168" t="s">
        <v>179</v>
      </c>
      <c r="H374" s="169">
        <v>44469</v>
      </c>
      <c r="I374" s="168" t="s">
        <v>894</v>
      </c>
      <c r="J374" s="168" t="s">
        <v>418</v>
      </c>
      <c r="K374" s="168" t="s">
        <v>232</v>
      </c>
      <c r="L374" s="170">
        <v>-1809.62</v>
      </c>
      <c r="M374" s="170">
        <v>6418.32</v>
      </c>
    </row>
    <row r="375" spans="1:13" ht="11.25" x14ac:dyDescent="0.2">
      <c r="A375" s="168"/>
      <c r="B375" s="168"/>
      <c r="C375" s="168"/>
      <c r="D375" s="168"/>
      <c r="E375" s="168"/>
      <c r="F375" s="168"/>
      <c r="G375" s="168" t="s">
        <v>179</v>
      </c>
      <c r="H375" s="169">
        <v>44469</v>
      </c>
      <c r="I375" s="168" t="s">
        <v>893</v>
      </c>
      <c r="J375" s="168" t="s">
        <v>451</v>
      </c>
      <c r="K375" s="168" t="s">
        <v>232</v>
      </c>
      <c r="L375" s="170">
        <v>-1146.0899999999999</v>
      </c>
      <c r="M375" s="170">
        <v>5272.23</v>
      </c>
    </row>
    <row r="376" spans="1:13" ht="11.25" x14ac:dyDescent="0.2">
      <c r="A376" s="168"/>
      <c r="B376" s="168"/>
      <c r="C376" s="168"/>
      <c r="D376" s="168"/>
      <c r="E376" s="168"/>
      <c r="F376" s="168"/>
      <c r="G376" s="168" t="s">
        <v>179</v>
      </c>
      <c r="H376" s="169">
        <v>44469</v>
      </c>
      <c r="I376" s="168" t="s">
        <v>893</v>
      </c>
      <c r="J376" s="168" t="s">
        <v>451</v>
      </c>
      <c r="K376" s="168" t="s">
        <v>232</v>
      </c>
      <c r="L376" s="170">
        <v>-997.64</v>
      </c>
      <c r="M376" s="170">
        <v>4274.59</v>
      </c>
    </row>
    <row r="377" spans="1:13" ht="11.25" x14ac:dyDescent="0.2">
      <c r="A377" s="168"/>
      <c r="B377" s="168"/>
      <c r="C377" s="168"/>
      <c r="D377" s="168"/>
      <c r="E377" s="168"/>
      <c r="F377" s="168"/>
      <c r="G377" s="168" t="s">
        <v>179</v>
      </c>
      <c r="H377" s="169">
        <v>44469</v>
      </c>
      <c r="I377" s="168" t="s">
        <v>896</v>
      </c>
      <c r="J377" s="168" t="s">
        <v>452</v>
      </c>
      <c r="K377" s="168" t="s">
        <v>232</v>
      </c>
      <c r="L377" s="170">
        <v>-2440</v>
      </c>
      <c r="M377" s="170">
        <v>1834.59</v>
      </c>
    </row>
    <row r="378" spans="1:13" ht="11.25" x14ac:dyDescent="0.2">
      <c r="A378" s="168"/>
      <c r="B378" s="168"/>
      <c r="C378" s="168"/>
      <c r="D378" s="168"/>
      <c r="E378" s="168"/>
      <c r="F378" s="168"/>
      <c r="G378" s="168" t="s">
        <v>180</v>
      </c>
      <c r="H378" s="169">
        <v>44469</v>
      </c>
      <c r="I378" s="168"/>
      <c r="J378" s="168" t="s">
        <v>186</v>
      </c>
      <c r="K378" s="168" t="s">
        <v>828</v>
      </c>
      <c r="L378" s="170">
        <v>1653.85</v>
      </c>
      <c r="M378" s="170">
        <v>3488.44</v>
      </c>
    </row>
    <row r="379" spans="1:13" ht="11.25" x14ac:dyDescent="0.2">
      <c r="A379" s="168"/>
      <c r="B379" s="168"/>
      <c r="C379" s="168"/>
      <c r="D379" s="168"/>
      <c r="E379" s="168"/>
      <c r="F379" s="168"/>
      <c r="G379" s="168" t="s">
        <v>179</v>
      </c>
      <c r="H379" s="169">
        <v>44469</v>
      </c>
      <c r="I379" s="168" t="s">
        <v>895</v>
      </c>
      <c r="J379" s="168" t="s">
        <v>182</v>
      </c>
      <c r="K379" s="168" t="s">
        <v>232</v>
      </c>
      <c r="L379" s="170">
        <v>-1834.59</v>
      </c>
      <c r="M379" s="170">
        <v>1653.85</v>
      </c>
    </row>
    <row r="380" spans="1:13" ht="12" thickBot="1" x14ac:dyDescent="0.25">
      <c r="A380" s="168"/>
      <c r="B380" s="168"/>
      <c r="C380" s="168"/>
      <c r="D380" s="168"/>
      <c r="E380" s="168"/>
      <c r="F380" s="168"/>
      <c r="G380" s="168" t="s">
        <v>463</v>
      </c>
      <c r="H380" s="169">
        <v>44469</v>
      </c>
      <c r="I380" s="168" t="s">
        <v>905</v>
      </c>
      <c r="J380" s="168"/>
      <c r="K380" s="168" t="s">
        <v>839</v>
      </c>
      <c r="L380" s="171">
        <v>-1653.85</v>
      </c>
      <c r="M380" s="171">
        <v>0</v>
      </c>
    </row>
    <row r="381" spans="1:13" ht="11.25" x14ac:dyDescent="0.2">
      <c r="A381" s="168"/>
      <c r="B381" s="168"/>
      <c r="C381" s="168" t="s">
        <v>646</v>
      </c>
      <c r="D381" s="168"/>
      <c r="E381" s="168"/>
      <c r="F381" s="168"/>
      <c r="G381" s="168"/>
      <c r="H381" s="169"/>
      <c r="I381" s="168"/>
      <c r="J381" s="168"/>
      <c r="K381" s="168"/>
      <c r="L381" s="170">
        <v>0</v>
      </c>
      <c r="M381" s="170">
        <v>0</v>
      </c>
    </row>
    <row r="382" spans="1:13" ht="11.25" x14ac:dyDescent="0.2">
      <c r="A382" s="165"/>
      <c r="B382" s="165"/>
      <c r="C382" s="165" t="s">
        <v>647</v>
      </c>
      <c r="D382" s="165"/>
      <c r="E382" s="165"/>
      <c r="F382" s="165"/>
      <c r="G382" s="165"/>
      <c r="H382" s="167"/>
      <c r="I382" s="165"/>
      <c r="J382" s="165"/>
      <c r="K382" s="165"/>
      <c r="L382" s="166"/>
      <c r="M382" s="166">
        <v>0</v>
      </c>
    </row>
    <row r="383" spans="1:13" ht="11.25" x14ac:dyDescent="0.2">
      <c r="A383" s="168"/>
      <c r="B383" s="168"/>
      <c r="C383" s="168"/>
      <c r="D383" s="168"/>
      <c r="E383" s="168"/>
      <c r="F383" s="168"/>
      <c r="G383" s="168" t="s">
        <v>179</v>
      </c>
      <c r="H383" s="169">
        <v>44442</v>
      </c>
      <c r="I383" s="168" t="s">
        <v>847</v>
      </c>
      <c r="J383" s="168" t="s">
        <v>748</v>
      </c>
      <c r="K383" s="168" t="s">
        <v>232</v>
      </c>
      <c r="L383" s="170">
        <v>0</v>
      </c>
      <c r="M383" s="170">
        <v>0</v>
      </c>
    </row>
    <row r="384" spans="1:13" ht="11.25" x14ac:dyDescent="0.2">
      <c r="A384" s="168"/>
      <c r="B384" s="168"/>
      <c r="C384" s="168"/>
      <c r="D384" s="168"/>
      <c r="E384" s="168"/>
      <c r="F384" s="168"/>
      <c r="G384" s="168" t="s">
        <v>179</v>
      </c>
      <c r="H384" s="169">
        <v>44442</v>
      </c>
      <c r="I384" s="168" t="s">
        <v>848</v>
      </c>
      <c r="J384" s="168" t="s">
        <v>183</v>
      </c>
      <c r="K384" s="168" t="s">
        <v>232</v>
      </c>
      <c r="L384" s="170">
        <v>0</v>
      </c>
      <c r="M384" s="170">
        <v>0</v>
      </c>
    </row>
    <row r="385" spans="1:13" ht="11.25" x14ac:dyDescent="0.2">
      <c r="A385" s="168"/>
      <c r="B385" s="168"/>
      <c r="C385" s="168"/>
      <c r="D385" s="168"/>
      <c r="E385" s="168"/>
      <c r="F385" s="168"/>
      <c r="G385" s="168" t="s">
        <v>180</v>
      </c>
      <c r="H385" s="169">
        <v>44442</v>
      </c>
      <c r="I385" s="168" t="s">
        <v>383</v>
      </c>
      <c r="J385" s="168" t="s">
        <v>336</v>
      </c>
      <c r="K385" s="168" t="s">
        <v>780</v>
      </c>
      <c r="L385" s="170">
        <v>0</v>
      </c>
      <c r="M385" s="170">
        <v>0</v>
      </c>
    </row>
    <row r="386" spans="1:13" ht="11.25" x14ac:dyDescent="0.2">
      <c r="A386" s="168"/>
      <c r="B386" s="168"/>
      <c r="C386" s="168"/>
      <c r="D386" s="168"/>
      <c r="E386" s="168"/>
      <c r="F386" s="168"/>
      <c r="G386" s="168" t="s">
        <v>180</v>
      </c>
      <c r="H386" s="169">
        <v>44442</v>
      </c>
      <c r="I386" s="168" t="s">
        <v>383</v>
      </c>
      <c r="J386" s="168" t="s">
        <v>336</v>
      </c>
      <c r="K386" s="168" t="s">
        <v>781</v>
      </c>
      <c r="L386" s="170">
        <v>0</v>
      </c>
      <c r="M386" s="170">
        <v>0</v>
      </c>
    </row>
    <row r="387" spans="1:13" ht="11.25" x14ac:dyDescent="0.2">
      <c r="A387" s="168"/>
      <c r="B387" s="168"/>
      <c r="C387" s="168"/>
      <c r="D387" s="168"/>
      <c r="E387" s="168"/>
      <c r="F387" s="168"/>
      <c r="G387" s="168" t="s">
        <v>179</v>
      </c>
      <c r="H387" s="169">
        <v>44454</v>
      </c>
      <c r="I387" s="168" t="s">
        <v>864</v>
      </c>
      <c r="J387" s="168" t="s">
        <v>418</v>
      </c>
      <c r="K387" s="168" t="s">
        <v>232</v>
      </c>
      <c r="L387" s="170">
        <v>0</v>
      </c>
      <c r="M387" s="170">
        <v>0</v>
      </c>
    </row>
    <row r="388" spans="1:13" ht="11.25" x14ac:dyDescent="0.2">
      <c r="A388" s="168"/>
      <c r="B388" s="168"/>
      <c r="C388" s="168"/>
      <c r="D388" s="168"/>
      <c r="E388" s="168"/>
      <c r="F388" s="168"/>
      <c r="G388" s="168" t="s">
        <v>179</v>
      </c>
      <c r="H388" s="169">
        <v>44454</v>
      </c>
      <c r="I388" s="168" t="s">
        <v>866</v>
      </c>
      <c r="J388" s="168" t="s">
        <v>182</v>
      </c>
      <c r="K388" s="168" t="s">
        <v>232</v>
      </c>
      <c r="L388" s="170">
        <v>0</v>
      </c>
      <c r="M388" s="170">
        <v>0</v>
      </c>
    </row>
    <row r="389" spans="1:13" ht="11.25" x14ac:dyDescent="0.2">
      <c r="A389" s="168"/>
      <c r="B389" s="168"/>
      <c r="C389" s="168"/>
      <c r="D389" s="168"/>
      <c r="E389" s="168"/>
      <c r="F389" s="168"/>
      <c r="G389" s="168" t="s">
        <v>180</v>
      </c>
      <c r="H389" s="169">
        <v>44454</v>
      </c>
      <c r="I389" s="168" t="s">
        <v>383</v>
      </c>
      <c r="J389" s="168" t="s">
        <v>336</v>
      </c>
      <c r="K389" s="168" t="s">
        <v>801</v>
      </c>
      <c r="L389" s="170">
        <v>0</v>
      </c>
      <c r="M389" s="170">
        <v>0</v>
      </c>
    </row>
    <row r="390" spans="1:13" ht="11.25" x14ac:dyDescent="0.2">
      <c r="A390" s="168"/>
      <c r="B390" s="168"/>
      <c r="C390" s="168"/>
      <c r="D390" s="168"/>
      <c r="E390" s="168"/>
      <c r="F390" s="168"/>
      <c r="G390" s="168" t="s">
        <v>179</v>
      </c>
      <c r="H390" s="169">
        <v>44454</v>
      </c>
      <c r="I390" s="168" t="s">
        <v>865</v>
      </c>
      <c r="J390" s="168" t="s">
        <v>451</v>
      </c>
      <c r="K390" s="168" t="s">
        <v>232</v>
      </c>
      <c r="L390" s="170">
        <v>0</v>
      </c>
      <c r="M390" s="170">
        <v>0</v>
      </c>
    </row>
    <row r="391" spans="1:13" ht="11.25" x14ac:dyDescent="0.2">
      <c r="A391" s="168"/>
      <c r="B391" s="168"/>
      <c r="C391" s="168"/>
      <c r="D391" s="168"/>
      <c r="E391" s="168"/>
      <c r="F391" s="168"/>
      <c r="G391" s="168" t="s">
        <v>179</v>
      </c>
      <c r="H391" s="169">
        <v>44456</v>
      </c>
      <c r="I391" s="168" t="s">
        <v>876</v>
      </c>
      <c r="J391" s="168" t="s">
        <v>809</v>
      </c>
      <c r="K391" s="168" t="s">
        <v>232</v>
      </c>
      <c r="L391" s="170">
        <v>0</v>
      </c>
      <c r="M391" s="170">
        <v>0</v>
      </c>
    </row>
    <row r="392" spans="1:13" ht="11.25" x14ac:dyDescent="0.2">
      <c r="A392" s="168"/>
      <c r="B392" s="168"/>
      <c r="C392" s="168"/>
      <c r="D392" s="168"/>
      <c r="E392" s="168"/>
      <c r="F392" s="168"/>
      <c r="G392" s="168" t="s">
        <v>179</v>
      </c>
      <c r="H392" s="169">
        <v>44456</v>
      </c>
      <c r="I392" s="168" t="s">
        <v>881</v>
      </c>
      <c r="J392" s="168" t="s">
        <v>814</v>
      </c>
      <c r="K392" s="168" t="s">
        <v>232</v>
      </c>
      <c r="L392" s="170">
        <v>0</v>
      </c>
      <c r="M392" s="170">
        <v>0</v>
      </c>
    </row>
    <row r="393" spans="1:13" ht="11.25" x14ac:dyDescent="0.2">
      <c r="A393" s="168"/>
      <c r="B393" s="168"/>
      <c r="C393" s="168"/>
      <c r="D393" s="168"/>
      <c r="E393" s="168"/>
      <c r="F393" s="168"/>
      <c r="G393" s="168" t="s">
        <v>179</v>
      </c>
      <c r="H393" s="169">
        <v>44456</v>
      </c>
      <c r="I393" s="168" t="s">
        <v>881</v>
      </c>
      <c r="J393" s="168" t="s">
        <v>814</v>
      </c>
      <c r="K393" s="168" t="s">
        <v>232</v>
      </c>
      <c r="L393" s="170">
        <v>0</v>
      </c>
      <c r="M393" s="170">
        <v>0</v>
      </c>
    </row>
    <row r="394" spans="1:13" ht="11.25" x14ac:dyDescent="0.2">
      <c r="A394" s="168"/>
      <c r="B394" s="168"/>
      <c r="C394" s="168"/>
      <c r="D394" s="168"/>
      <c r="E394" s="168"/>
      <c r="F394" s="168"/>
      <c r="G394" s="168" t="s">
        <v>179</v>
      </c>
      <c r="H394" s="169">
        <v>44456</v>
      </c>
      <c r="I394" s="168" t="s">
        <v>874</v>
      </c>
      <c r="J394" s="168" t="s">
        <v>807</v>
      </c>
      <c r="K394" s="168" t="s">
        <v>232</v>
      </c>
      <c r="L394" s="170">
        <v>0</v>
      </c>
      <c r="M394" s="170">
        <v>0</v>
      </c>
    </row>
    <row r="395" spans="1:13" ht="11.25" x14ac:dyDescent="0.2">
      <c r="A395" s="168"/>
      <c r="B395" s="168"/>
      <c r="C395" s="168"/>
      <c r="D395" s="168"/>
      <c r="E395" s="168"/>
      <c r="F395" s="168"/>
      <c r="G395" s="168" t="s">
        <v>179</v>
      </c>
      <c r="H395" s="169">
        <v>44456</v>
      </c>
      <c r="I395" s="168" t="s">
        <v>872</v>
      </c>
      <c r="J395" s="168" t="s">
        <v>805</v>
      </c>
      <c r="K395" s="168" t="s">
        <v>232</v>
      </c>
      <c r="L395" s="170">
        <v>0</v>
      </c>
      <c r="M395" s="170">
        <v>0</v>
      </c>
    </row>
    <row r="396" spans="1:13" ht="11.25" x14ac:dyDescent="0.2">
      <c r="A396" s="168"/>
      <c r="B396" s="168"/>
      <c r="C396" s="168"/>
      <c r="D396" s="168"/>
      <c r="E396" s="168"/>
      <c r="F396" s="168"/>
      <c r="G396" s="168" t="s">
        <v>179</v>
      </c>
      <c r="H396" s="169">
        <v>44456</v>
      </c>
      <c r="I396" s="168" t="s">
        <v>875</v>
      </c>
      <c r="J396" s="168" t="s">
        <v>808</v>
      </c>
      <c r="K396" s="168" t="s">
        <v>232</v>
      </c>
      <c r="L396" s="170">
        <v>0</v>
      </c>
      <c r="M396" s="170">
        <v>0</v>
      </c>
    </row>
    <row r="397" spans="1:13" ht="11.25" x14ac:dyDescent="0.2">
      <c r="A397" s="168"/>
      <c r="B397" s="168"/>
      <c r="C397" s="168"/>
      <c r="D397" s="168"/>
      <c r="E397" s="168"/>
      <c r="F397" s="168"/>
      <c r="G397" s="168" t="s">
        <v>179</v>
      </c>
      <c r="H397" s="169">
        <v>44456</v>
      </c>
      <c r="I397" s="168" t="s">
        <v>869</v>
      </c>
      <c r="J397" s="168" t="s">
        <v>804</v>
      </c>
      <c r="K397" s="168" t="s">
        <v>232</v>
      </c>
      <c r="L397" s="170">
        <v>0</v>
      </c>
      <c r="M397" s="170">
        <v>0</v>
      </c>
    </row>
    <row r="398" spans="1:13" ht="11.25" x14ac:dyDescent="0.2">
      <c r="A398" s="168"/>
      <c r="B398" s="168"/>
      <c r="C398" s="168"/>
      <c r="D398" s="168"/>
      <c r="E398" s="168"/>
      <c r="F398" s="168"/>
      <c r="G398" s="168" t="s">
        <v>179</v>
      </c>
      <c r="H398" s="169">
        <v>44456</v>
      </c>
      <c r="I398" s="168" t="s">
        <v>871</v>
      </c>
      <c r="J398" s="168" t="s">
        <v>748</v>
      </c>
      <c r="K398" s="168" t="s">
        <v>232</v>
      </c>
      <c r="L398" s="170">
        <v>0</v>
      </c>
      <c r="M398" s="170">
        <v>0</v>
      </c>
    </row>
    <row r="399" spans="1:13" ht="11.25" x14ac:dyDescent="0.2">
      <c r="A399" s="168"/>
      <c r="B399" s="168"/>
      <c r="C399" s="168"/>
      <c r="D399" s="168"/>
      <c r="E399" s="168"/>
      <c r="F399" s="168"/>
      <c r="G399" s="168" t="s">
        <v>179</v>
      </c>
      <c r="H399" s="169">
        <v>44456</v>
      </c>
      <c r="I399" s="168" t="s">
        <v>870</v>
      </c>
      <c r="J399" s="168" t="s">
        <v>183</v>
      </c>
      <c r="K399" s="168" t="s">
        <v>232</v>
      </c>
      <c r="L399" s="170">
        <v>0</v>
      </c>
      <c r="M399" s="170">
        <v>0</v>
      </c>
    </row>
    <row r="400" spans="1:13" ht="11.25" x14ac:dyDescent="0.2">
      <c r="A400" s="168"/>
      <c r="B400" s="168"/>
      <c r="C400" s="168"/>
      <c r="D400" s="168"/>
      <c r="E400" s="168"/>
      <c r="F400" s="168"/>
      <c r="G400" s="168" t="s">
        <v>179</v>
      </c>
      <c r="H400" s="169">
        <v>44456</v>
      </c>
      <c r="I400" s="168" t="s">
        <v>880</v>
      </c>
      <c r="J400" s="168" t="s">
        <v>813</v>
      </c>
      <c r="K400" s="168" t="s">
        <v>232</v>
      </c>
      <c r="L400" s="170">
        <v>0</v>
      </c>
      <c r="M400" s="170">
        <v>0</v>
      </c>
    </row>
    <row r="401" spans="1:13" ht="11.25" x14ac:dyDescent="0.2">
      <c r="A401" s="168"/>
      <c r="B401" s="168"/>
      <c r="C401" s="168"/>
      <c r="D401" s="168"/>
      <c r="E401" s="168"/>
      <c r="F401" s="168"/>
      <c r="G401" s="168" t="s">
        <v>179</v>
      </c>
      <c r="H401" s="169">
        <v>44456</v>
      </c>
      <c r="I401" s="168" t="s">
        <v>880</v>
      </c>
      <c r="J401" s="168" t="s">
        <v>813</v>
      </c>
      <c r="K401" s="168" t="s">
        <v>232</v>
      </c>
      <c r="L401" s="170">
        <v>0</v>
      </c>
      <c r="M401" s="170">
        <v>0</v>
      </c>
    </row>
    <row r="402" spans="1:13" ht="11.25" x14ac:dyDescent="0.2">
      <c r="A402" s="168"/>
      <c r="B402" s="168"/>
      <c r="C402" s="168"/>
      <c r="D402" s="168"/>
      <c r="E402" s="168"/>
      <c r="F402" s="168"/>
      <c r="G402" s="168" t="s">
        <v>179</v>
      </c>
      <c r="H402" s="169">
        <v>44456</v>
      </c>
      <c r="I402" s="168" t="s">
        <v>878</v>
      </c>
      <c r="J402" s="168" t="s">
        <v>811</v>
      </c>
      <c r="K402" s="168" t="s">
        <v>232</v>
      </c>
      <c r="L402" s="170">
        <v>0</v>
      </c>
      <c r="M402" s="170">
        <v>0</v>
      </c>
    </row>
    <row r="403" spans="1:13" ht="11.25" x14ac:dyDescent="0.2">
      <c r="A403" s="168"/>
      <c r="B403" s="168"/>
      <c r="C403" s="168"/>
      <c r="D403" s="168"/>
      <c r="E403" s="168"/>
      <c r="F403" s="168"/>
      <c r="G403" s="168" t="s">
        <v>179</v>
      </c>
      <c r="H403" s="169">
        <v>44456</v>
      </c>
      <c r="I403" s="168" t="s">
        <v>879</v>
      </c>
      <c r="J403" s="168" t="s">
        <v>812</v>
      </c>
      <c r="K403" s="168" t="s">
        <v>232</v>
      </c>
      <c r="L403" s="170">
        <v>0</v>
      </c>
      <c r="M403" s="170">
        <v>0</v>
      </c>
    </row>
    <row r="404" spans="1:13" ht="11.25" x14ac:dyDescent="0.2">
      <c r="A404" s="168"/>
      <c r="B404" s="168"/>
      <c r="C404" s="168"/>
      <c r="D404" s="168"/>
      <c r="E404" s="168"/>
      <c r="F404" s="168"/>
      <c r="G404" s="168" t="s">
        <v>179</v>
      </c>
      <c r="H404" s="169">
        <v>44456</v>
      </c>
      <c r="I404" s="168" t="s">
        <v>873</v>
      </c>
      <c r="J404" s="168" t="s">
        <v>806</v>
      </c>
      <c r="K404" s="168" t="s">
        <v>232</v>
      </c>
      <c r="L404" s="170">
        <v>0</v>
      </c>
      <c r="M404" s="170">
        <v>0</v>
      </c>
    </row>
    <row r="405" spans="1:13" ht="11.25" x14ac:dyDescent="0.2">
      <c r="A405" s="168"/>
      <c r="B405" s="168"/>
      <c r="C405" s="168"/>
      <c r="D405" s="168"/>
      <c r="E405" s="168"/>
      <c r="F405" s="168"/>
      <c r="G405" s="168" t="s">
        <v>180</v>
      </c>
      <c r="H405" s="169">
        <v>44456</v>
      </c>
      <c r="I405" s="168" t="s">
        <v>383</v>
      </c>
      <c r="J405" s="168" t="s">
        <v>336</v>
      </c>
      <c r="K405" s="168" t="s">
        <v>815</v>
      </c>
      <c r="L405" s="170">
        <v>0</v>
      </c>
      <c r="M405" s="170">
        <v>0</v>
      </c>
    </row>
    <row r="406" spans="1:13" ht="11.25" x14ac:dyDescent="0.2">
      <c r="A406" s="168"/>
      <c r="B406" s="168"/>
      <c r="C406" s="168"/>
      <c r="D406" s="168"/>
      <c r="E406" s="168"/>
      <c r="F406" s="168"/>
      <c r="G406" s="168" t="s">
        <v>179</v>
      </c>
      <c r="H406" s="169">
        <v>44456</v>
      </c>
      <c r="I406" s="168" t="s">
        <v>877</v>
      </c>
      <c r="J406" s="168" t="s">
        <v>810</v>
      </c>
      <c r="K406" s="168" t="s">
        <v>232</v>
      </c>
      <c r="L406" s="170">
        <v>0</v>
      </c>
      <c r="M406" s="170">
        <v>0</v>
      </c>
    </row>
    <row r="407" spans="1:13" ht="11.25" x14ac:dyDescent="0.2">
      <c r="A407" s="168"/>
      <c r="B407" s="168"/>
      <c r="C407" s="168"/>
      <c r="D407" s="168"/>
      <c r="E407" s="168"/>
      <c r="F407" s="168"/>
      <c r="G407" s="168" t="s">
        <v>179</v>
      </c>
      <c r="H407" s="169">
        <v>44456</v>
      </c>
      <c r="I407" s="168" t="s">
        <v>877</v>
      </c>
      <c r="J407" s="168" t="s">
        <v>810</v>
      </c>
      <c r="K407" s="168" t="s">
        <v>232</v>
      </c>
      <c r="L407" s="170">
        <v>0</v>
      </c>
      <c r="M407" s="170">
        <v>0</v>
      </c>
    </row>
    <row r="408" spans="1:13" ht="11.25" x14ac:dyDescent="0.2">
      <c r="A408" s="168"/>
      <c r="B408" s="168"/>
      <c r="C408" s="168"/>
      <c r="D408" s="168"/>
      <c r="E408" s="168"/>
      <c r="F408" s="168"/>
      <c r="G408" s="168" t="s">
        <v>179</v>
      </c>
      <c r="H408" s="169">
        <v>44469</v>
      </c>
      <c r="I408" s="168" t="s">
        <v>894</v>
      </c>
      <c r="J408" s="168" t="s">
        <v>418</v>
      </c>
      <c r="K408" s="168" t="s">
        <v>232</v>
      </c>
      <c r="L408" s="170">
        <v>0</v>
      </c>
      <c r="M408" s="170">
        <v>0</v>
      </c>
    </row>
    <row r="409" spans="1:13" ht="11.25" x14ac:dyDescent="0.2">
      <c r="A409" s="168"/>
      <c r="B409" s="168"/>
      <c r="C409" s="168"/>
      <c r="D409" s="168"/>
      <c r="E409" s="168"/>
      <c r="F409" s="168"/>
      <c r="G409" s="168" t="s">
        <v>179</v>
      </c>
      <c r="H409" s="169">
        <v>44469</v>
      </c>
      <c r="I409" s="168" t="s">
        <v>893</v>
      </c>
      <c r="J409" s="168" t="s">
        <v>451</v>
      </c>
      <c r="K409" s="168" t="s">
        <v>232</v>
      </c>
      <c r="L409" s="170">
        <v>0</v>
      </c>
      <c r="M409" s="170">
        <v>0</v>
      </c>
    </row>
    <row r="410" spans="1:13" ht="11.25" x14ac:dyDescent="0.2">
      <c r="A410" s="168"/>
      <c r="B410" s="168"/>
      <c r="C410" s="168"/>
      <c r="D410" s="168"/>
      <c r="E410" s="168"/>
      <c r="F410" s="168"/>
      <c r="G410" s="168" t="s">
        <v>180</v>
      </c>
      <c r="H410" s="169">
        <v>44469</v>
      </c>
      <c r="I410" s="168" t="s">
        <v>383</v>
      </c>
      <c r="J410" s="168" t="s">
        <v>336</v>
      </c>
      <c r="K410" s="168" t="s">
        <v>826</v>
      </c>
      <c r="L410" s="170">
        <v>0</v>
      </c>
      <c r="M410" s="170">
        <v>0</v>
      </c>
    </row>
    <row r="411" spans="1:13" ht="12" thickBot="1" x14ac:dyDescent="0.25">
      <c r="A411" s="168"/>
      <c r="B411" s="168"/>
      <c r="C411" s="168"/>
      <c r="D411" s="168"/>
      <c r="E411" s="168"/>
      <c r="F411" s="168"/>
      <c r="G411" s="168" t="s">
        <v>179</v>
      </c>
      <c r="H411" s="169">
        <v>44469</v>
      </c>
      <c r="I411" s="168" t="s">
        <v>895</v>
      </c>
      <c r="J411" s="168" t="s">
        <v>182</v>
      </c>
      <c r="K411" s="168" t="s">
        <v>232</v>
      </c>
      <c r="L411" s="172">
        <v>0</v>
      </c>
      <c r="M411" s="172">
        <v>0</v>
      </c>
    </row>
    <row r="412" spans="1:13" ht="12" thickBot="1" x14ac:dyDescent="0.25">
      <c r="A412" s="168"/>
      <c r="B412" s="168"/>
      <c r="C412" s="168" t="s">
        <v>648</v>
      </c>
      <c r="D412" s="168"/>
      <c r="E412" s="168"/>
      <c r="F412" s="168"/>
      <c r="G412" s="168"/>
      <c r="H412" s="169"/>
      <c r="I412" s="168"/>
      <c r="J412" s="168"/>
      <c r="K412" s="168"/>
      <c r="L412" s="173">
        <v>0</v>
      </c>
      <c r="M412" s="173">
        <v>0</v>
      </c>
    </row>
    <row r="413" spans="1:13" ht="11.25" x14ac:dyDescent="0.2">
      <c r="A413" s="168"/>
      <c r="B413" s="168" t="s">
        <v>596</v>
      </c>
      <c r="C413" s="168"/>
      <c r="D413" s="168"/>
      <c r="E413" s="168"/>
      <c r="F413" s="168"/>
      <c r="G413" s="168"/>
      <c r="H413" s="169"/>
      <c r="I413" s="168"/>
      <c r="J413" s="168"/>
      <c r="K413" s="168"/>
      <c r="L413" s="170">
        <v>4445.25</v>
      </c>
      <c r="M413" s="170">
        <v>-2400.02</v>
      </c>
    </row>
    <row r="414" spans="1:13" ht="11.25" x14ac:dyDescent="0.2">
      <c r="A414" s="165"/>
      <c r="B414" s="165" t="s">
        <v>386</v>
      </c>
      <c r="C414" s="165"/>
      <c r="D414" s="165"/>
      <c r="E414" s="165"/>
      <c r="F414" s="165"/>
      <c r="G414" s="165"/>
      <c r="H414" s="167"/>
      <c r="I414" s="165"/>
      <c r="J414" s="165"/>
      <c r="K414" s="165"/>
      <c r="L414" s="166"/>
      <c r="M414" s="166">
        <v>-414</v>
      </c>
    </row>
    <row r="415" spans="1:13" ht="15.75" thickBot="1" x14ac:dyDescent="0.3">
      <c r="A415" s="164"/>
      <c r="B415" s="164"/>
      <c r="C415" s="164"/>
      <c r="D415" s="164"/>
      <c r="E415" s="164"/>
      <c r="F415" s="168"/>
      <c r="G415" s="168" t="s">
        <v>178</v>
      </c>
      <c r="H415" s="169">
        <v>44459</v>
      </c>
      <c r="I415" s="168"/>
      <c r="J415" s="168"/>
      <c r="K415" s="168" t="s">
        <v>758</v>
      </c>
      <c r="L415" s="171">
        <v>-5</v>
      </c>
      <c r="M415" s="171">
        <v>-419</v>
      </c>
    </row>
    <row r="416" spans="1:13" ht="11.25" x14ac:dyDescent="0.2">
      <c r="A416" s="168"/>
      <c r="B416" s="168" t="s">
        <v>387</v>
      </c>
      <c r="C416" s="168"/>
      <c r="D416" s="168"/>
      <c r="E416" s="168"/>
      <c r="F416" s="168"/>
      <c r="G416" s="168"/>
      <c r="H416" s="169"/>
      <c r="I416" s="168"/>
      <c r="J416" s="168"/>
      <c r="K416" s="168"/>
      <c r="L416" s="170">
        <v>-5</v>
      </c>
      <c r="M416" s="170">
        <v>-419</v>
      </c>
    </row>
    <row r="417" spans="1:13" ht="11.25" x14ac:dyDescent="0.2">
      <c r="A417" s="165"/>
      <c r="B417" s="165" t="s">
        <v>908</v>
      </c>
      <c r="C417" s="165"/>
      <c r="D417" s="165"/>
      <c r="E417" s="165"/>
      <c r="F417" s="165"/>
      <c r="G417" s="165"/>
      <c r="H417" s="167"/>
      <c r="I417" s="165"/>
      <c r="J417" s="165"/>
      <c r="K417" s="165"/>
      <c r="L417" s="166"/>
      <c r="M417" s="166">
        <v>0</v>
      </c>
    </row>
    <row r="418" spans="1:13" ht="11.25" x14ac:dyDescent="0.2">
      <c r="A418" s="168"/>
      <c r="B418" s="168"/>
      <c r="C418" s="168"/>
      <c r="D418" s="168"/>
      <c r="E418" s="168"/>
      <c r="F418" s="168"/>
      <c r="G418" s="168" t="s">
        <v>177</v>
      </c>
      <c r="H418" s="169">
        <v>44445</v>
      </c>
      <c r="I418" s="168" t="s">
        <v>859</v>
      </c>
      <c r="J418" s="168"/>
      <c r="K418" s="168" t="s">
        <v>796</v>
      </c>
      <c r="L418" s="170"/>
      <c r="M418" s="170">
        <v>0</v>
      </c>
    </row>
    <row r="419" spans="1:13" ht="11.25" x14ac:dyDescent="0.2">
      <c r="A419" s="168"/>
      <c r="B419" s="168"/>
      <c r="C419" s="168"/>
      <c r="D419" s="168"/>
      <c r="E419" s="168"/>
      <c r="F419" s="168"/>
      <c r="G419" s="168" t="s">
        <v>177</v>
      </c>
      <c r="H419" s="169">
        <v>44445</v>
      </c>
      <c r="I419" s="168" t="s">
        <v>860</v>
      </c>
      <c r="J419" s="168"/>
      <c r="K419" s="168" t="s">
        <v>796</v>
      </c>
      <c r="L419" s="170">
        <v>0</v>
      </c>
      <c r="M419" s="170">
        <v>0</v>
      </c>
    </row>
    <row r="420" spans="1:13" ht="11.25" x14ac:dyDescent="0.2">
      <c r="A420" s="168"/>
      <c r="B420" s="168"/>
      <c r="C420" s="168"/>
      <c r="D420" s="168"/>
      <c r="E420" s="168"/>
      <c r="F420" s="168"/>
      <c r="G420" s="168" t="s">
        <v>177</v>
      </c>
      <c r="H420" s="169">
        <v>44445</v>
      </c>
      <c r="I420" s="168" t="s">
        <v>861</v>
      </c>
      <c r="J420" s="168"/>
      <c r="K420" s="168" t="s">
        <v>796</v>
      </c>
      <c r="L420" s="170"/>
      <c r="M420" s="170">
        <v>0</v>
      </c>
    </row>
    <row r="421" spans="1:13" ht="11.25" x14ac:dyDescent="0.2">
      <c r="A421" s="168"/>
      <c r="B421" s="168"/>
      <c r="C421" s="168"/>
      <c r="D421" s="168"/>
      <c r="E421" s="168"/>
      <c r="F421" s="168"/>
      <c r="G421" s="168" t="s">
        <v>177</v>
      </c>
      <c r="H421" s="169">
        <v>44445</v>
      </c>
      <c r="I421" s="168" t="s">
        <v>862</v>
      </c>
      <c r="J421" s="168"/>
      <c r="K421" s="168" t="s">
        <v>796</v>
      </c>
      <c r="L421" s="170"/>
      <c r="M421" s="170">
        <v>0</v>
      </c>
    </row>
    <row r="422" spans="1:13" ht="12" thickBot="1" x14ac:dyDescent="0.25">
      <c r="A422" s="168"/>
      <c r="B422" s="168"/>
      <c r="C422" s="168"/>
      <c r="D422" s="168"/>
      <c r="E422" s="168"/>
      <c r="F422" s="168"/>
      <c r="G422" s="168" t="s">
        <v>177</v>
      </c>
      <c r="H422" s="169">
        <v>44445</v>
      </c>
      <c r="I422" s="168" t="s">
        <v>863</v>
      </c>
      <c r="J422" s="168"/>
      <c r="K422" s="168" t="s">
        <v>796</v>
      </c>
      <c r="L422" s="171"/>
      <c r="M422" s="171">
        <v>0</v>
      </c>
    </row>
    <row r="423" spans="1:13" ht="11.25" x14ac:dyDescent="0.2">
      <c r="A423" s="168"/>
      <c r="B423" s="168" t="s">
        <v>909</v>
      </c>
      <c r="C423" s="168"/>
      <c r="D423" s="168"/>
      <c r="E423" s="168"/>
      <c r="F423" s="168"/>
      <c r="G423" s="168"/>
      <c r="H423" s="169"/>
      <c r="I423" s="168"/>
      <c r="J423" s="168"/>
      <c r="K423" s="168"/>
      <c r="L423" s="170">
        <v>0</v>
      </c>
      <c r="M423" s="170">
        <v>0</v>
      </c>
    </row>
    <row r="424" spans="1:13" ht="11.25" x14ac:dyDescent="0.2">
      <c r="A424" s="165"/>
      <c r="B424" s="165" t="s">
        <v>597</v>
      </c>
      <c r="C424" s="165"/>
      <c r="D424" s="165"/>
      <c r="E424" s="165"/>
      <c r="F424" s="165"/>
      <c r="G424" s="165"/>
      <c r="H424" s="167"/>
      <c r="I424" s="165"/>
      <c r="J424" s="165"/>
      <c r="K424" s="165"/>
      <c r="L424" s="166"/>
      <c r="M424" s="166">
        <v>-563914.37</v>
      </c>
    </row>
    <row r="425" spans="1:13" ht="15.75" thickBot="1" x14ac:dyDescent="0.3">
      <c r="A425" s="164"/>
      <c r="B425" s="164"/>
      <c r="C425" s="164"/>
      <c r="D425" s="164"/>
      <c r="E425" s="164"/>
      <c r="F425" s="168"/>
      <c r="G425" s="168" t="s">
        <v>177</v>
      </c>
      <c r="H425" s="169">
        <v>44459</v>
      </c>
      <c r="I425" s="168" t="s">
        <v>220</v>
      </c>
      <c r="J425" s="168" t="s">
        <v>185</v>
      </c>
      <c r="K425" s="168" t="s">
        <v>243</v>
      </c>
      <c r="L425" s="171">
        <v>2535.7800000000002</v>
      </c>
      <c r="M425" s="171">
        <v>-561378.59</v>
      </c>
    </row>
    <row r="426" spans="1:13" ht="11.25" x14ac:dyDescent="0.2">
      <c r="A426" s="168"/>
      <c r="B426" s="168" t="s">
        <v>649</v>
      </c>
      <c r="C426" s="168"/>
      <c r="D426" s="168"/>
      <c r="E426" s="168"/>
      <c r="F426" s="168"/>
      <c r="G426" s="168"/>
      <c r="H426" s="169"/>
      <c r="I426" s="168"/>
      <c r="J426" s="168"/>
      <c r="K426" s="168"/>
      <c r="L426" s="170">
        <v>2535.7800000000002</v>
      </c>
      <c r="M426" s="170">
        <v>-561378.59</v>
      </c>
    </row>
    <row r="427" spans="1:13" ht="11.25" x14ac:dyDescent="0.2">
      <c r="A427" s="165"/>
      <c r="B427" s="165" t="s">
        <v>598</v>
      </c>
      <c r="C427" s="165"/>
      <c r="D427" s="165"/>
      <c r="E427" s="165"/>
      <c r="F427" s="165"/>
      <c r="G427" s="165"/>
      <c r="H427" s="167"/>
      <c r="I427" s="165"/>
      <c r="J427" s="165"/>
      <c r="K427" s="165"/>
      <c r="L427" s="166"/>
      <c r="M427" s="166">
        <v>-64463.59</v>
      </c>
    </row>
    <row r="428" spans="1:13" ht="11.25" x14ac:dyDescent="0.2">
      <c r="A428" s="165"/>
      <c r="B428" s="165"/>
      <c r="C428" s="165" t="s">
        <v>599</v>
      </c>
      <c r="D428" s="165"/>
      <c r="E428" s="165"/>
      <c r="F428" s="165"/>
      <c r="G428" s="165"/>
      <c r="H428" s="167"/>
      <c r="I428" s="165"/>
      <c r="J428" s="165"/>
      <c r="K428" s="165"/>
      <c r="L428" s="166"/>
      <c r="M428" s="166">
        <v>-21155.919999999998</v>
      </c>
    </row>
    <row r="429" spans="1:13" ht="11.25" x14ac:dyDescent="0.2">
      <c r="A429" s="165"/>
      <c r="B429" s="165"/>
      <c r="C429" s="165"/>
      <c r="D429" s="165" t="s">
        <v>600</v>
      </c>
      <c r="E429" s="165"/>
      <c r="F429" s="165"/>
      <c r="G429" s="165"/>
      <c r="H429" s="167"/>
      <c r="I429" s="165"/>
      <c r="J429" s="165"/>
      <c r="K429" s="165"/>
      <c r="L429" s="166"/>
      <c r="M429" s="166">
        <v>-132.88</v>
      </c>
    </row>
    <row r="430" spans="1:13" ht="11.25" x14ac:dyDescent="0.2">
      <c r="A430" s="168"/>
      <c r="B430" s="168"/>
      <c r="C430" s="168"/>
      <c r="D430" s="168" t="s">
        <v>650</v>
      </c>
      <c r="E430" s="168"/>
      <c r="F430" s="168"/>
      <c r="G430" s="168"/>
      <c r="H430" s="169"/>
      <c r="I430" s="168"/>
      <c r="J430" s="168"/>
      <c r="K430" s="168"/>
      <c r="L430" s="170"/>
      <c r="M430" s="170">
        <v>-132.88</v>
      </c>
    </row>
    <row r="431" spans="1:13" ht="11.25" x14ac:dyDescent="0.2">
      <c r="A431" s="165"/>
      <c r="B431" s="165"/>
      <c r="C431" s="165"/>
      <c r="D431" s="165" t="s">
        <v>601</v>
      </c>
      <c r="E431" s="165"/>
      <c r="F431" s="165"/>
      <c r="G431" s="165"/>
      <c r="H431" s="167"/>
      <c r="I431" s="165"/>
      <c r="J431" s="165"/>
      <c r="K431" s="165"/>
      <c r="L431" s="166"/>
      <c r="M431" s="166">
        <v>-104.71</v>
      </c>
    </row>
    <row r="432" spans="1:13" ht="11.25" x14ac:dyDescent="0.2">
      <c r="A432" s="168"/>
      <c r="B432" s="168"/>
      <c r="C432" s="168"/>
      <c r="D432" s="168" t="s">
        <v>651</v>
      </c>
      <c r="E432" s="168"/>
      <c r="F432" s="168"/>
      <c r="G432" s="168"/>
      <c r="H432" s="169"/>
      <c r="I432" s="168"/>
      <c r="J432" s="168"/>
      <c r="K432" s="168"/>
      <c r="L432" s="170"/>
      <c r="M432" s="170">
        <v>-104.71</v>
      </c>
    </row>
    <row r="433" spans="1:13" ht="11.25" x14ac:dyDescent="0.2">
      <c r="A433" s="165"/>
      <c r="B433" s="165"/>
      <c r="C433" s="165"/>
      <c r="D433" s="165" t="s">
        <v>602</v>
      </c>
      <c r="E433" s="165"/>
      <c r="F433" s="165"/>
      <c r="G433" s="165"/>
      <c r="H433" s="167"/>
      <c r="I433" s="165"/>
      <c r="J433" s="165"/>
      <c r="K433" s="165"/>
      <c r="L433" s="166"/>
      <c r="M433" s="166">
        <v>-1008.27</v>
      </c>
    </row>
    <row r="434" spans="1:13" ht="11.25" x14ac:dyDescent="0.2">
      <c r="A434" s="168"/>
      <c r="B434" s="168"/>
      <c r="C434" s="168"/>
      <c r="D434" s="168" t="s">
        <v>652</v>
      </c>
      <c r="E434" s="168"/>
      <c r="F434" s="168"/>
      <c r="G434" s="168"/>
      <c r="H434" s="169"/>
      <c r="I434" s="168"/>
      <c r="J434" s="168"/>
      <c r="K434" s="168"/>
      <c r="L434" s="170"/>
      <c r="M434" s="170">
        <v>-1008.27</v>
      </c>
    </row>
    <row r="435" spans="1:13" ht="11.25" x14ac:dyDescent="0.2">
      <c r="A435" s="165"/>
      <c r="B435" s="165"/>
      <c r="C435" s="165"/>
      <c r="D435" s="165" t="s">
        <v>603</v>
      </c>
      <c r="E435" s="165"/>
      <c r="F435" s="165"/>
      <c r="G435" s="165"/>
      <c r="H435" s="167"/>
      <c r="I435" s="165"/>
      <c r="J435" s="165"/>
      <c r="K435" s="165"/>
      <c r="L435" s="166"/>
      <c r="M435" s="166">
        <v>-7277.78</v>
      </c>
    </row>
    <row r="436" spans="1:13" ht="11.25" x14ac:dyDescent="0.2">
      <c r="A436" s="168"/>
      <c r="B436" s="168"/>
      <c r="C436" s="168"/>
      <c r="D436" s="168"/>
      <c r="E436" s="168"/>
      <c r="F436" s="168"/>
      <c r="G436" s="168" t="s">
        <v>177</v>
      </c>
      <c r="H436" s="169">
        <v>44442</v>
      </c>
      <c r="I436" s="168" t="s">
        <v>220</v>
      </c>
      <c r="J436" s="168" t="s">
        <v>747</v>
      </c>
      <c r="K436" s="168" t="s">
        <v>759</v>
      </c>
      <c r="L436" s="170">
        <v>21.01</v>
      </c>
      <c r="M436" s="170">
        <v>-7256.77</v>
      </c>
    </row>
    <row r="437" spans="1:13" ht="11.25" x14ac:dyDescent="0.2">
      <c r="A437" s="168"/>
      <c r="B437" s="168"/>
      <c r="C437" s="168"/>
      <c r="D437" s="168"/>
      <c r="E437" s="168"/>
      <c r="F437" s="168"/>
      <c r="G437" s="168" t="s">
        <v>177</v>
      </c>
      <c r="H437" s="169">
        <v>44442</v>
      </c>
      <c r="I437" s="168" t="s">
        <v>220</v>
      </c>
      <c r="J437" s="168" t="s">
        <v>747</v>
      </c>
      <c r="K437" s="168" t="s">
        <v>759</v>
      </c>
      <c r="L437" s="170">
        <v>70.41</v>
      </c>
      <c r="M437" s="170">
        <v>-7186.36</v>
      </c>
    </row>
    <row r="438" spans="1:13" ht="11.25" x14ac:dyDescent="0.2">
      <c r="A438" s="168"/>
      <c r="B438" s="168"/>
      <c r="C438" s="168"/>
      <c r="D438" s="168"/>
      <c r="E438" s="168"/>
      <c r="F438" s="168"/>
      <c r="G438" s="168" t="s">
        <v>177</v>
      </c>
      <c r="H438" s="169">
        <v>44460</v>
      </c>
      <c r="I438" s="168" t="s">
        <v>220</v>
      </c>
      <c r="J438" s="168" t="s">
        <v>747</v>
      </c>
      <c r="K438" s="168" t="s">
        <v>910</v>
      </c>
      <c r="L438" s="170">
        <v>84.95</v>
      </c>
      <c r="M438" s="170">
        <v>-7101.41</v>
      </c>
    </row>
    <row r="439" spans="1:13" ht="11.25" x14ac:dyDescent="0.2">
      <c r="A439" s="168"/>
      <c r="B439" s="168"/>
      <c r="C439" s="168"/>
      <c r="D439" s="168"/>
      <c r="E439" s="168"/>
      <c r="F439" s="168"/>
      <c r="G439" s="168" t="s">
        <v>178</v>
      </c>
      <c r="H439" s="169">
        <v>44465</v>
      </c>
      <c r="I439" s="168"/>
      <c r="J439" s="168"/>
      <c r="K439" s="168" t="s">
        <v>911</v>
      </c>
      <c r="L439" s="170">
        <v>-154.25</v>
      </c>
      <c r="M439" s="170">
        <v>-7255.66</v>
      </c>
    </row>
    <row r="440" spans="1:13" ht="12" thickBot="1" x14ac:dyDescent="0.25">
      <c r="A440" s="168"/>
      <c r="B440" s="168"/>
      <c r="C440" s="168"/>
      <c r="D440" s="168"/>
      <c r="E440" s="168"/>
      <c r="F440" s="168"/>
      <c r="G440" s="168" t="s">
        <v>178</v>
      </c>
      <c r="H440" s="169">
        <v>44466</v>
      </c>
      <c r="I440" s="168"/>
      <c r="J440" s="168"/>
      <c r="K440" s="168" t="s">
        <v>178</v>
      </c>
      <c r="L440" s="171">
        <v>-1550</v>
      </c>
      <c r="M440" s="171">
        <v>-8805.66</v>
      </c>
    </row>
    <row r="441" spans="1:13" ht="11.25" x14ac:dyDescent="0.2">
      <c r="A441" s="168"/>
      <c r="B441" s="168"/>
      <c r="C441" s="168"/>
      <c r="D441" s="168" t="s">
        <v>654</v>
      </c>
      <c r="E441" s="168"/>
      <c r="F441" s="168"/>
      <c r="G441" s="168"/>
      <c r="H441" s="169"/>
      <c r="I441" s="168"/>
      <c r="J441" s="168"/>
      <c r="K441" s="168"/>
      <c r="L441" s="170">
        <v>-1527.88</v>
      </c>
      <c r="M441" s="170">
        <v>-8805.66</v>
      </c>
    </row>
    <row r="442" spans="1:13" ht="11.25" x14ac:dyDescent="0.2">
      <c r="A442" s="165"/>
      <c r="B442" s="165"/>
      <c r="C442" s="165"/>
      <c r="D442" s="165" t="s">
        <v>604</v>
      </c>
      <c r="E442" s="165"/>
      <c r="F442" s="165"/>
      <c r="G442" s="165"/>
      <c r="H442" s="167"/>
      <c r="I442" s="165"/>
      <c r="J442" s="165"/>
      <c r="K442" s="165"/>
      <c r="L442" s="166"/>
      <c r="M442" s="166">
        <v>-5946.33</v>
      </c>
    </row>
    <row r="443" spans="1:13" ht="11.25" x14ac:dyDescent="0.2">
      <c r="A443" s="165"/>
      <c r="B443" s="165"/>
      <c r="C443" s="165"/>
      <c r="D443" s="165"/>
      <c r="E443" s="165" t="s">
        <v>605</v>
      </c>
      <c r="F443" s="165"/>
      <c r="G443" s="165"/>
      <c r="H443" s="167"/>
      <c r="I443" s="165"/>
      <c r="J443" s="165"/>
      <c r="K443" s="165"/>
      <c r="L443" s="166"/>
      <c r="M443" s="166">
        <v>-505.83</v>
      </c>
    </row>
    <row r="444" spans="1:13" ht="11.25" x14ac:dyDescent="0.2">
      <c r="A444" s="168"/>
      <c r="B444" s="168"/>
      <c r="C444" s="168"/>
      <c r="D444" s="168"/>
      <c r="E444" s="168" t="s">
        <v>655</v>
      </c>
      <c r="F444" s="168"/>
      <c r="G444" s="168"/>
      <c r="H444" s="169"/>
      <c r="I444" s="168"/>
      <c r="J444" s="168"/>
      <c r="K444" s="168"/>
      <c r="L444" s="170"/>
      <c r="M444" s="170">
        <v>-505.83</v>
      </c>
    </row>
    <row r="445" spans="1:13" ht="11.25" x14ac:dyDescent="0.2">
      <c r="A445" s="165"/>
      <c r="B445" s="165"/>
      <c r="C445" s="165"/>
      <c r="D445" s="165"/>
      <c r="E445" s="165" t="s">
        <v>606</v>
      </c>
      <c r="F445" s="165"/>
      <c r="G445" s="165"/>
      <c r="H445" s="167"/>
      <c r="I445" s="165"/>
      <c r="J445" s="165"/>
      <c r="K445" s="165"/>
      <c r="L445" s="166"/>
      <c r="M445" s="166">
        <v>-4761.3100000000004</v>
      </c>
    </row>
    <row r="446" spans="1:13" ht="11.25" x14ac:dyDescent="0.2">
      <c r="A446" s="168"/>
      <c r="B446" s="168"/>
      <c r="C446" s="168"/>
      <c r="D446" s="168"/>
      <c r="E446" s="168" t="s">
        <v>656</v>
      </c>
      <c r="F446" s="168"/>
      <c r="G446" s="168"/>
      <c r="H446" s="169"/>
      <c r="I446" s="168"/>
      <c r="J446" s="168"/>
      <c r="K446" s="168"/>
      <c r="L446" s="170"/>
      <c r="M446" s="170">
        <v>-4761.3100000000004</v>
      </c>
    </row>
    <row r="447" spans="1:13" ht="11.25" x14ac:dyDescent="0.2">
      <c r="A447" s="165"/>
      <c r="B447" s="165"/>
      <c r="C447" s="165"/>
      <c r="D447" s="165"/>
      <c r="E447" s="165" t="s">
        <v>607</v>
      </c>
      <c r="F447" s="165"/>
      <c r="G447" s="165"/>
      <c r="H447" s="167"/>
      <c r="I447" s="165"/>
      <c r="J447" s="165"/>
      <c r="K447" s="165"/>
      <c r="L447" s="166"/>
      <c r="M447" s="166">
        <v>-679.19</v>
      </c>
    </row>
    <row r="448" spans="1:13" ht="12" thickBot="1" x14ac:dyDescent="0.25">
      <c r="A448" s="168"/>
      <c r="B448" s="168"/>
      <c r="C448" s="168"/>
      <c r="D448" s="168"/>
      <c r="E448" s="168" t="s">
        <v>657</v>
      </c>
      <c r="F448" s="168"/>
      <c r="G448" s="168"/>
      <c r="H448" s="169"/>
      <c r="I448" s="168"/>
      <c r="J448" s="168"/>
      <c r="K448" s="168"/>
      <c r="L448" s="171"/>
      <c r="M448" s="171">
        <v>-679.19</v>
      </c>
    </row>
    <row r="449" spans="1:15" ht="11.25" x14ac:dyDescent="0.2">
      <c r="A449" s="168"/>
      <c r="B449" s="168"/>
      <c r="C449" s="168"/>
      <c r="D449" s="168" t="s">
        <v>608</v>
      </c>
      <c r="E449" s="168"/>
      <c r="F449" s="168"/>
      <c r="G449" s="168"/>
      <c r="H449" s="169"/>
      <c r="I449" s="168"/>
      <c r="J449" s="168"/>
      <c r="K449" s="168"/>
      <c r="L449" s="170"/>
      <c r="M449" s="170">
        <v>-5946.33</v>
      </c>
    </row>
    <row r="450" spans="1:15" ht="11.25" x14ac:dyDescent="0.2">
      <c r="A450" s="165"/>
      <c r="B450" s="165"/>
      <c r="C450" s="165"/>
      <c r="D450" s="165" t="s">
        <v>609</v>
      </c>
      <c r="E450" s="165"/>
      <c r="F450" s="165"/>
      <c r="G450" s="165"/>
      <c r="H450" s="167"/>
      <c r="I450" s="165"/>
      <c r="J450" s="165"/>
      <c r="K450" s="165"/>
      <c r="L450" s="166"/>
      <c r="M450" s="166">
        <v>-561.89</v>
      </c>
    </row>
    <row r="451" spans="1:15" ht="11.25" x14ac:dyDescent="0.2">
      <c r="A451" s="168"/>
      <c r="B451" s="168"/>
      <c r="C451" s="168"/>
      <c r="D451" s="168" t="s">
        <v>658</v>
      </c>
      <c r="E451" s="168"/>
      <c r="F451" s="168"/>
      <c r="G451" s="168"/>
      <c r="H451" s="169"/>
      <c r="I451" s="168"/>
      <c r="J451" s="168"/>
      <c r="K451" s="168"/>
      <c r="L451" s="170"/>
      <c r="M451" s="170">
        <v>-561.89</v>
      </c>
    </row>
    <row r="452" spans="1:15" ht="11.25" x14ac:dyDescent="0.2">
      <c r="A452" s="165"/>
      <c r="B452" s="165"/>
      <c r="C452" s="165"/>
      <c r="D452" s="165" t="s">
        <v>610</v>
      </c>
      <c r="E452" s="165"/>
      <c r="F452" s="165"/>
      <c r="G452" s="165"/>
      <c r="H452" s="167"/>
      <c r="I452" s="165"/>
      <c r="J452" s="165"/>
      <c r="K452" s="165"/>
      <c r="L452" s="166"/>
      <c r="M452" s="166">
        <v>-2470.2800000000002</v>
      </c>
    </row>
    <row r="453" spans="1:15" ht="11.25" x14ac:dyDescent="0.2">
      <c r="A453" s="168"/>
      <c r="B453" s="168"/>
      <c r="C453" s="168"/>
      <c r="D453" s="168"/>
      <c r="E453" s="168"/>
      <c r="F453" s="168"/>
      <c r="G453" s="168" t="s">
        <v>177</v>
      </c>
      <c r="H453" s="169">
        <v>44445</v>
      </c>
      <c r="I453" s="168" t="s">
        <v>850</v>
      </c>
      <c r="J453" s="168" t="s">
        <v>784</v>
      </c>
      <c r="K453" s="168" t="s">
        <v>912</v>
      </c>
      <c r="L453" s="170">
        <v>56.46</v>
      </c>
      <c r="M453" s="170">
        <v>-2413.8200000000002</v>
      </c>
      <c r="O453" s="131"/>
    </row>
    <row r="454" spans="1:15" ht="11.25" x14ac:dyDescent="0.2">
      <c r="A454" s="168"/>
      <c r="B454" s="168"/>
      <c r="C454" s="168"/>
      <c r="D454" s="168"/>
      <c r="E454" s="168"/>
      <c r="F454" s="168"/>
      <c r="G454" s="168" t="s">
        <v>178</v>
      </c>
      <c r="H454" s="169">
        <v>44452</v>
      </c>
      <c r="I454" s="168"/>
      <c r="J454" s="168"/>
      <c r="K454" s="168" t="s">
        <v>913</v>
      </c>
      <c r="L454" s="170">
        <v>-78</v>
      </c>
      <c r="M454" s="170">
        <v>-2491.8200000000002</v>
      </c>
    </row>
    <row r="455" spans="1:15" ht="11.25" x14ac:dyDescent="0.2">
      <c r="A455" s="168"/>
      <c r="B455" s="168"/>
      <c r="C455" s="168"/>
      <c r="D455" s="168"/>
      <c r="E455" s="168"/>
      <c r="F455" s="168"/>
      <c r="G455" s="168" t="s">
        <v>177</v>
      </c>
      <c r="H455" s="169">
        <v>44460</v>
      </c>
      <c r="I455" s="168" t="s">
        <v>220</v>
      </c>
      <c r="J455" s="168" t="s">
        <v>747</v>
      </c>
      <c r="K455" s="168" t="s">
        <v>759</v>
      </c>
      <c r="L455" s="170">
        <v>18.11</v>
      </c>
      <c r="M455" s="170">
        <v>-2473.71</v>
      </c>
    </row>
    <row r="456" spans="1:15" ht="11.25" x14ac:dyDescent="0.2">
      <c r="A456" s="168"/>
      <c r="B456" s="168"/>
      <c r="C456" s="168"/>
      <c r="D456" s="168"/>
      <c r="E456" s="168"/>
      <c r="F456" s="168"/>
      <c r="G456" s="168" t="s">
        <v>177</v>
      </c>
      <c r="H456" s="169">
        <v>44460</v>
      </c>
      <c r="I456" s="168" t="s">
        <v>220</v>
      </c>
      <c r="J456" s="168" t="s">
        <v>747</v>
      </c>
      <c r="K456" s="168" t="s">
        <v>914</v>
      </c>
      <c r="L456" s="170">
        <v>47.87</v>
      </c>
      <c r="M456" s="170">
        <v>-2425.84</v>
      </c>
    </row>
    <row r="457" spans="1:15" ht="11.25" x14ac:dyDescent="0.2">
      <c r="A457" s="168"/>
      <c r="B457" s="168"/>
      <c r="C457" s="168"/>
      <c r="D457" s="168"/>
      <c r="E457" s="168"/>
      <c r="F457" s="168"/>
      <c r="G457" s="168" t="s">
        <v>177</v>
      </c>
      <c r="H457" s="169">
        <v>44460</v>
      </c>
      <c r="I457" s="168" t="s">
        <v>220</v>
      </c>
      <c r="J457" s="168" t="s">
        <v>747</v>
      </c>
      <c r="K457" s="168" t="s">
        <v>915</v>
      </c>
      <c r="L457" s="170">
        <v>13.48</v>
      </c>
      <c r="M457" s="170">
        <v>-2412.36</v>
      </c>
    </row>
    <row r="458" spans="1:15" ht="11.25" x14ac:dyDescent="0.2">
      <c r="A458" s="168"/>
      <c r="B458" s="168"/>
      <c r="C458" s="168"/>
      <c r="D458" s="168"/>
      <c r="E458" s="168"/>
      <c r="F458" s="168"/>
      <c r="G458" s="168" t="s">
        <v>177</v>
      </c>
      <c r="H458" s="169">
        <v>44460</v>
      </c>
      <c r="I458" s="168" t="s">
        <v>220</v>
      </c>
      <c r="J458" s="168" t="s">
        <v>747</v>
      </c>
      <c r="K458" s="168" t="s">
        <v>915</v>
      </c>
      <c r="L458" s="170">
        <v>27.16</v>
      </c>
      <c r="M458" s="170">
        <v>-2385.1999999999998</v>
      </c>
    </row>
    <row r="459" spans="1:15" ht="11.25" x14ac:dyDescent="0.2">
      <c r="A459" s="168"/>
      <c r="B459" s="168"/>
      <c r="C459" s="168"/>
      <c r="D459" s="168"/>
      <c r="E459" s="168"/>
      <c r="F459" s="168"/>
      <c r="G459" s="168" t="s">
        <v>177</v>
      </c>
      <c r="H459" s="169">
        <v>44460</v>
      </c>
      <c r="I459" s="168" t="s">
        <v>220</v>
      </c>
      <c r="J459" s="168" t="s">
        <v>747</v>
      </c>
      <c r="K459" s="168" t="s">
        <v>915</v>
      </c>
      <c r="L459" s="170">
        <v>26.31</v>
      </c>
      <c r="M459" s="170">
        <v>-2358.89</v>
      </c>
    </row>
    <row r="460" spans="1:15" ht="11.25" x14ac:dyDescent="0.2">
      <c r="A460" s="168"/>
      <c r="B460" s="168"/>
      <c r="C460" s="168"/>
      <c r="D460" s="168"/>
      <c r="E460" s="168"/>
      <c r="F460" s="168"/>
      <c r="G460" s="168" t="s">
        <v>177</v>
      </c>
      <c r="H460" s="169">
        <v>44460</v>
      </c>
      <c r="I460" s="168" t="s">
        <v>220</v>
      </c>
      <c r="J460" s="168" t="s">
        <v>747</v>
      </c>
      <c r="K460" s="168" t="s">
        <v>916</v>
      </c>
      <c r="L460" s="170">
        <v>121.76</v>
      </c>
      <c r="M460" s="170">
        <v>-2237.13</v>
      </c>
    </row>
    <row r="461" spans="1:15" ht="11.25" x14ac:dyDescent="0.2">
      <c r="A461" s="168"/>
      <c r="B461" s="168"/>
      <c r="C461" s="168"/>
      <c r="D461" s="168"/>
      <c r="E461" s="168"/>
      <c r="F461" s="168"/>
      <c r="G461" s="168" t="s">
        <v>177</v>
      </c>
      <c r="H461" s="169">
        <v>44469</v>
      </c>
      <c r="I461" s="168" t="s">
        <v>902</v>
      </c>
      <c r="J461" s="168" t="s">
        <v>834</v>
      </c>
      <c r="K461" s="168" t="s">
        <v>917</v>
      </c>
      <c r="L461" s="170">
        <v>287.27999999999997</v>
      </c>
      <c r="M461" s="170">
        <v>-1949.85</v>
      </c>
    </row>
    <row r="462" spans="1:15" ht="12" thickBot="1" x14ac:dyDescent="0.25">
      <c r="A462" s="168"/>
      <c r="B462" s="168"/>
      <c r="C462" s="168"/>
      <c r="D462" s="168"/>
      <c r="E462" s="168"/>
      <c r="F462" s="168"/>
      <c r="G462" s="168" t="s">
        <v>177</v>
      </c>
      <c r="H462" s="169">
        <v>44469</v>
      </c>
      <c r="I462" s="168" t="s">
        <v>220</v>
      </c>
      <c r="J462" s="168" t="s">
        <v>747</v>
      </c>
      <c r="K462" s="168" t="s">
        <v>918</v>
      </c>
      <c r="L462" s="171">
        <v>4.3099999999999996</v>
      </c>
      <c r="M462" s="171">
        <v>-1945.54</v>
      </c>
    </row>
    <row r="463" spans="1:15" ht="11.25" x14ac:dyDescent="0.2">
      <c r="A463" s="168"/>
      <c r="B463" s="168"/>
      <c r="C463" s="168"/>
      <c r="D463" s="168" t="s">
        <v>659</v>
      </c>
      <c r="E463" s="168"/>
      <c r="F463" s="168"/>
      <c r="G463" s="168"/>
      <c r="H463" s="169"/>
      <c r="I463" s="168"/>
      <c r="J463" s="168"/>
      <c r="K463" s="168"/>
      <c r="L463" s="170">
        <v>524.74</v>
      </c>
      <c r="M463" s="170">
        <v>-1945.54</v>
      </c>
    </row>
    <row r="464" spans="1:15" ht="11.25" x14ac:dyDescent="0.2">
      <c r="A464" s="165"/>
      <c r="B464" s="165"/>
      <c r="C464" s="165"/>
      <c r="D464" s="165" t="s">
        <v>611</v>
      </c>
      <c r="E464" s="165"/>
      <c r="F464" s="165"/>
      <c r="G464" s="165"/>
      <c r="H464" s="167"/>
      <c r="I464" s="165"/>
      <c r="J464" s="165"/>
      <c r="K464" s="165"/>
      <c r="L464" s="166"/>
      <c r="M464" s="166">
        <v>-3653.78</v>
      </c>
    </row>
    <row r="465" spans="1:13" ht="11.25" x14ac:dyDescent="0.2">
      <c r="A465" s="168"/>
      <c r="B465" s="168"/>
      <c r="C465" s="168"/>
      <c r="D465" s="168"/>
      <c r="E465" s="168"/>
      <c r="F465" s="168"/>
      <c r="G465" s="168" t="s">
        <v>178</v>
      </c>
      <c r="H465" s="169">
        <v>44450</v>
      </c>
      <c r="I465" s="168"/>
      <c r="J465" s="168"/>
      <c r="K465" s="168" t="s">
        <v>919</v>
      </c>
      <c r="L465" s="170">
        <v>-290.89</v>
      </c>
      <c r="M465" s="170">
        <v>-3944.67</v>
      </c>
    </row>
    <row r="466" spans="1:13" ht="11.25" x14ac:dyDescent="0.2">
      <c r="A466" s="168"/>
      <c r="B466" s="168"/>
      <c r="C466" s="168"/>
      <c r="D466" s="168"/>
      <c r="E466" s="168"/>
      <c r="F466" s="168"/>
      <c r="G466" s="168" t="s">
        <v>178</v>
      </c>
      <c r="H466" s="169">
        <v>44452</v>
      </c>
      <c r="I466" s="168"/>
      <c r="J466" s="168"/>
      <c r="K466" s="168" t="s">
        <v>919</v>
      </c>
      <c r="L466" s="170">
        <v>-2119.21</v>
      </c>
      <c r="M466" s="170">
        <v>-6063.88</v>
      </c>
    </row>
    <row r="467" spans="1:13" ht="11.25" x14ac:dyDescent="0.2">
      <c r="A467" s="168"/>
      <c r="B467" s="168"/>
      <c r="C467" s="168"/>
      <c r="D467" s="168"/>
      <c r="E467" s="168"/>
      <c r="F467" s="168"/>
      <c r="G467" s="168" t="s">
        <v>178</v>
      </c>
      <c r="H467" s="169">
        <v>44452</v>
      </c>
      <c r="I467" s="168"/>
      <c r="J467" s="168"/>
      <c r="K467" s="168" t="s">
        <v>178</v>
      </c>
      <c r="L467" s="170">
        <v>-81</v>
      </c>
      <c r="M467" s="170">
        <v>-6144.88</v>
      </c>
    </row>
    <row r="468" spans="1:13" ht="11.25" x14ac:dyDescent="0.2">
      <c r="A468" s="168"/>
      <c r="B468" s="168"/>
      <c r="C468" s="168"/>
      <c r="D468" s="168"/>
      <c r="E468" s="168"/>
      <c r="F468" s="168"/>
      <c r="G468" s="168" t="s">
        <v>178</v>
      </c>
      <c r="H468" s="169">
        <v>44454</v>
      </c>
      <c r="I468" s="168"/>
      <c r="J468" s="168"/>
      <c r="K468" s="168" t="s">
        <v>920</v>
      </c>
      <c r="L468" s="170">
        <v>-2500</v>
      </c>
      <c r="M468" s="170">
        <v>-8644.8799999999992</v>
      </c>
    </row>
    <row r="469" spans="1:13" ht="11.25" x14ac:dyDescent="0.2">
      <c r="A469" s="168"/>
      <c r="B469" s="168"/>
      <c r="C469" s="168"/>
      <c r="D469" s="168"/>
      <c r="E469" s="168"/>
      <c r="F469" s="168"/>
      <c r="G469" s="168" t="s">
        <v>178</v>
      </c>
      <c r="H469" s="169">
        <v>44458</v>
      </c>
      <c r="I469" s="168"/>
      <c r="J469" s="168"/>
      <c r="K469" s="168" t="s">
        <v>919</v>
      </c>
      <c r="L469" s="170">
        <v>-27</v>
      </c>
      <c r="M469" s="170">
        <v>-8671.8799999999992</v>
      </c>
    </row>
    <row r="470" spans="1:13" ht="11.25" x14ac:dyDescent="0.2">
      <c r="A470" s="168"/>
      <c r="B470" s="168"/>
      <c r="C470" s="168"/>
      <c r="D470" s="168"/>
      <c r="E470" s="168"/>
      <c r="F470" s="168"/>
      <c r="G470" s="168" t="s">
        <v>178</v>
      </c>
      <c r="H470" s="169">
        <v>44458</v>
      </c>
      <c r="I470" s="168"/>
      <c r="J470" s="168"/>
      <c r="K470" s="168" t="s">
        <v>473</v>
      </c>
      <c r="L470" s="170">
        <v>1.0900000000000001</v>
      </c>
      <c r="M470" s="170">
        <v>-8670.7900000000009</v>
      </c>
    </row>
    <row r="471" spans="1:13" ht="11.25" x14ac:dyDescent="0.2">
      <c r="A471" s="168"/>
      <c r="B471" s="168"/>
      <c r="C471" s="168"/>
      <c r="D471" s="168"/>
      <c r="E471" s="168"/>
      <c r="F471" s="168"/>
      <c r="G471" s="168" t="s">
        <v>178</v>
      </c>
      <c r="H471" s="169">
        <v>44459</v>
      </c>
      <c r="I471" s="168"/>
      <c r="J471" s="168"/>
      <c r="K471" s="168" t="s">
        <v>178</v>
      </c>
      <c r="L471" s="170">
        <v>-22</v>
      </c>
      <c r="M471" s="170">
        <v>-8692.7900000000009</v>
      </c>
    </row>
    <row r="472" spans="1:13" ht="11.25" x14ac:dyDescent="0.2">
      <c r="A472" s="168"/>
      <c r="B472" s="168"/>
      <c r="C472" s="168"/>
      <c r="D472" s="168"/>
      <c r="E472" s="168"/>
      <c r="F472" s="168"/>
      <c r="G472" s="168" t="s">
        <v>177</v>
      </c>
      <c r="H472" s="169">
        <v>44460</v>
      </c>
      <c r="I472" s="168" t="s">
        <v>887</v>
      </c>
      <c r="J472" s="168" t="s">
        <v>751</v>
      </c>
      <c r="K472" s="168" t="s">
        <v>921</v>
      </c>
      <c r="L472" s="170">
        <v>505.95</v>
      </c>
      <c r="M472" s="170">
        <v>-8186.84</v>
      </c>
    </row>
    <row r="473" spans="1:13" ht="11.25" x14ac:dyDescent="0.2">
      <c r="A473" s="168"/>
      <c r="B473" s="168"/>
      <c r="C473" s="168"/>
      <c r="D473" s="168"/>
      <c r="E473" s="168"/>
      <c r="F473" s="168"/>
      <c r="G473" s="168" t="s">
        <v>177</v>
      </c>
      <c r="H473" s="169">
        <v>44460</v>
      </c>
      <c r="I473" s="168" t="s">
        <v>887</v>
      </c>
      <c r="J473" s="168" t="s">
        <v>751</v>
      </c>
      <c r="K473" s="168" t="s">
        <v>922</v>
      </c>
      <c r="L473" s="170">
        <v>580</v>
      </c>
      <c r="M473" s="170">
        <v>-7606.84</v>
      </c>
    </row>
    <row r="474" spans="1:13" ht="11.25" x14ac:dyDescent="0.2">
      <c r="A474" s="168"/>
      <c r="B474" s="168"/>
      <c r="C474" s="168"/>
      <c r="D474" s="168"/>
      <c r="E474" s="168"/>
      <c r="F474" s="168"/>
      <c r="G474" s="168" t="s">
        <v>177</v>
      </c>
      <c r="H474" s="169">
        <v>44460</v>
      </c>
      <c r="I474" s="168" t="s">
        <v>220</v>
      </c>
      <c r="J474" s="168" t="s">
        <v>747</v>
      </c>
      <c r="K474" s="168" t="s">
        <v>923</v>
      </c>
      <c r="L474" s="170">
        <v>168.5</v>
      </c>
      <c r="M474" s="170">
        <v>-7438.34</v>
      </c>
    </row>
    <row r="475" spans="1:13" ht="11.25" x14ac:dyDescent="0.2">
      <c r="A475" s="168"/>
      <c r="B475" s="168"/>
      <c r="C475" s="168"/>
      <c r="D475" s="168"/>
      <c r="E475" s="168"/>
      <c r="F475" s="168"/>
      <c r="G475" s="168" t="s">
        <v>177</v>
      </c>
      <c r="H475" s="169">
        <v>44460</v>
      </c>
      <c r="I475" s="168" t="s">
        <v>220</v>
      </c>
      <c r="J475" s="168" t="s">
        <v>747</v>
      </c>
      <c r="K475" s="168" t="s">
        <v>924</v>
      </c>
      <c r="L475" s="170">
        <v>202.65</v>
      </c>
      <c r="M475" s="170">
        <v>-7235.69</v>
      </c>
    </row>
    <row r="476" spans="1:13" ht="11.25" x14ac:dyDescent="0.2">
      <c r="A476" s="168"/>
      <c r="B476" s="168"/>
      <c r="C476" s="168"/>
      <c r="D476" s="168"/>
      <c r="E476" s="168"/>
      <c r="F476" s="168"/>
      <c r="G476" s="168" t="s">
        <v>177</v>
      </c>
      <c r="H476" s="169">
        <v>44460</v>
      </c>
      <c r="I476" s="168" t="s">
        <v>220</v>
      </c>
      <c r="J476" s="168" t="s">
        <v>747</v>
      </c>
      <c r="K476" s="168" t="s">
        <v>925</v>
      </c>
      <c r="L476" s="170">
        <v>300.23</v>
      </c>
      <c r="M476" s="170">
        <v>-6935.46</v>
      </c>
    </row>
    <row r="477" spans="1:13" ht="11.25" x14ac:dyDescent="0.2">
      <c r="A477" s="168"/>
      <c r="B477" s="168"/>
      <c r="C477" s="168"/>
      <c r="D477" s="168"/>
      <c r="E477" s="168"/>
      <c r="F477" s="168"/>
      <c r="G477" s="168" t="s">
        <v>177</v>
      </c>
      <c r="H477" s="169">
        <v>44460</v>
      </c>
      <c r="I477" s="168" t="s">
        <v>220</v>
      </c>
      <c r="J477" s="168" t="s">
        <v>747</v>
      </c>
      <c r="K477" s="168" t="s">
        <v>926</v>
      </c>
      <c r="L477" s="170">
        <v>353</v>
      </c>
      <c r="M477" s="170">
        <v>-6582.46</v>
      </c>
    </row>
    <row r="478" spans="1:13" ht="11.25" x14ac:dyDescent="0.2">
      <c r="A478" s="168"/>
      <c r="B478" s="168"/>
      <c r="C478" s="168"/>
      <c r="D478" s="168"/>
      <c r="E478" s="168"/>
      <c r="F478" s="168"/>
      <c r="G478" s="168" t="s">
        <v>177</v>
      </c>
      <c r="H478" s="169">
        <v>44460</v>
      </c>
      <c r="I478" s="168" t="s">
        <v>220</v>
      </c>
      <c r="J478" s="168" t="s">
        <v>747</v>
      </c>
      <c r="K478" s="168" t="s">
        <v>927</v>
      </c>
      <c r="L478" s="170">
        <v>3</v>
      </c>
      <c r="M478" s="170">
        <v>-6579.46</v>
      </c>
    </row>
    <row r="479" spans="1:13" ht="11.25" x14ac:dyDescent="0.2">
      <c r="A479" s="168"/>
      <c r="B479" s="168"/>
      <c r="C479" s="168"/>
      <c r="D479" s="168"/>
      <c r="E479" s="168"/>
      <c r="F479" s="168"/>
      <c r="G479" s="168" t="s">
        <v>177</v>
      </c>
      <c r="H479" s="169">
        <v>44460</v>
      </c>
      <c r="I479" s="168" t="s">
        <v>220</v>
      </c>
      <c r="J479" s="168" t="s">
        <v>747</v>
      </c>
      <c r="K479" s="168" t="s">
        <v>927</v>
      </c>
      <c r="L479" s="170">
        <v>4</v>
      </c>
      <c r="M479" s="170">
        <v>-6575.46</v>
      </c>
    </row>
    <row r="480" spans="1:13" ht="11.25" x14ac:dyDescent="0.2">
      <c r="A480" s="168"/>
      <c r="B480" s="168"/>
      <c r="C480" s="168"/>
      <c r="D480" s="168"/>
      <c r="E480" s="168"/>
      <c r="F480" s="168"/>
      <c r="G480" s="168" t="s">
        <v>177</v>
      </c>
      <c r="H480" s="169">
        <v>44460</v>
      </c>
      <c r="I480" s="168" t="s">
        <v>220</v>
      </c>
      <c r="J480" s="168" t="s">
        <v>747</v>
      </c>
      <c r="K480" s="168" t="s">
        <v>928</v>
      </c>
      <c r="L480" s="170">
        <v>12</v>
      </c>
      <c r="M480" s="170">
        <v>-6563.46</v>
      </c>
    </row>
    <row r="481" spans="1:13" ht="11.25" x14ac:dyDescent="0.2">
      <c r="A481" s="168"/>
      <c r="B481" s="168"/>
      <c r="C481" s="168"/>
      <c r="D481" s="168"/>
      <c r="E481" s="168"/>
      <c r="F481" s="168"/>
      <c r="G481" s="168" t="s">
        <v>177</v>
      </c>
      <c r="H481" s="169">
        <v>44460</v>
      </c>
      <c r="I481" s="168" t="s">
        <v>220</v>
      </c>
      <c r="J481" s="168" t="s">
        <v>747</v>
      </c>
      <c r="K481" s="168" t="s">
        <v>929</v>
      </c>
      <c r="L481" s="170">
        <v>133.43</v>
      </c>
      <c r="M481" s="170">
        <v>-6430.03</v>
      </c>
    </row>
    <row r="482" spans="1:13" ht="11.25" x14ac:dyDescent="0.2">
      <c r="A482" s="168"/>
      <c r="B482" s="168"/>
      <c r="C482" s="168"/>
      <c r="D482" s="168"/>
      <c r="E482" s="168"/>
      <c r="F482" s="168"/>
      <c r="G482" s="168" t="s">
        <v>178</v>
      </c>
      <c r="H482" s="169">
        <v>44466</v>
      </c>
      <c r="I482" s="168"/>
      <c r="J482" s="168"/>
      <c r="K482" s="168" t="s">
        <v>178</v>
      </c>
      <c r="L482" s="170">
        <v>-985.86</v>
      </c>
      <c r="M482" s="170">
        <v>-7415.89</v>
      </c>
    </row>
    <row r="483" spans="1:13" ht="11.25" x14ac:dyDescent="0.2">
      <c r="A483" s="168"/>
      <c r="B483" s="168"/>
      <c r="C483" s="168"/>
      <c r="D483" s="168"/>
      <c r="E483" s="168"/>
      <c r="F483" s="168"/>
      <c r="G483" s="168" t="s">
        <v>177</v>
      </c>
      <c r="H483" s="169">
        <v>44469</v>
      </c>
      <c r="I483" s="168" t="s">
        <v>902</v>
      </c>
      <c r="J483" s="168" t="s">
        <v>834</v>
      </c>
      <c r="K483" s="168" t="s">
        <v>930</v>
      </c>
      <c r="L483" s="170">
        <v>200</v>
      </c>
      <c r="M483" s="170">
        <v>-7215.89</v>
      </c>
    </row>
    <row r="484" spans="1:13" ht="11.25" x14ac:dyDescent="0.2">
      <c r="A484" s="168"/>
      <c r="B484" s="168"/>
      <c r="C484" s="168"/>
      <c r="D484" s="168"/>
      <c r="E484" s="168"/>
      <c r="F484" s="168"/>
      <c r="G484" s="168" t="s">
        <v>177</v>
      </c>
      <c r="H484" s="169">
        <v>44469</v>
      </c>
      <c r="I484" s="168" t="s">
        <v>903</v>
      </c>
      <c r="J484" s="168" t="s">
        <v>751</v>
      </c>
      <c r="K484" s="168" t="s">
        <v>931</v>
      </c>
      <c r="L484" s="170">
        <v>423.8</v>
      </c>
      <c r="M484" s="170">
        <v>-6792.09</v>
      </c>
    </row>
    <row r="485" spans="1:13" ht="12" thickBot="1" x14ac:dyDescent="0.25">
      <c r="A485" s="168"/>
      <c r="B485" s="168"/>
      <c r="C485" s="168"/>
      <c r="D485" s="168"/>
      <c r="E485" s="168"/>
      <c r="F485" s="168"/>
      <c r="G485" s="168" t="s">
        <v>177</v>
      </c>
      <c r="H485" s="169">
        <v>44469</v>
      </c>
      <c r="I485" s="168" t="s">
        <v>220</v>
      </c>
      <c r="J485" s="168" t="s">
        <v>747</v>
      </c>
      <c r="K485" s="168" t="s">
        <v>760</v>
      </c>
      <c r="L485" s="172">
        <v>832.42</v>
      </c>
      <c r="M485" s="172">
        <v>-5959.67</v>
      </c>
    </row>
    <row r="486" spans="1:13" ht="12" thickBot="1" x14ac:dyDescent="0.25">
      <c r="A486" s="168"/>
      <c r="B486" s="168"/>
      <c r="C486" s="168"/>
      <c r="D486" s="168" t="s">
        <v>660</v>
      </c>
      <c r="E486" s="168"/>
      <c r="F486" s="168"/>
      <c r="G486" s="168"/>
      <c r="H486" s="169"/>
      <c r="I486" s="168"/>
      <c r="J486" s="168"/>
      <c r="K486" s="168"/>
      <c r="L486" s="173">
        <v>-2305.89</v>
      </c>
      <c r="M486" s="173">
        <v>-5959.67</v>
      </c>
    </row>
    <row r="487" spans="1:13" ht="11.25" x14ac:dyDescent="0.2">
      <c r="A487" s="168"/>
      <c r="B487" s="168"/>
      <c r="C487" s="168" t="s">
        <v>612</v>
      </c>
      <c r="D487" s="168"/>
      <c r="E487" s="168"/>
      <c r="F487" s="168"/>
      <c r="G487" s="168"/>
      <c r="H487" s="169"/>
      <c r="I487" s="168"/>
      <c r="J487" s="168"/>
      <c r="K487" s="168"/>
      <c r="L487" s="170">
        <v>-3309.03</v>
      </c>
      <c r="M487" s="170">
        <v>-24464.95</v>
      </c>
    </row>
    <row r="488" spans="1:13" ht="11.25" x14ac:dyDescent="0.2">
      <c r="A488" s="165"/>
      <c r="B488" s="165"/>
      <c r="C488" s="165" t="s">
        <v>613</v>
      </c>
      <c r="D488" s="165"/>
      <c r="E488" s="165"/>
      <c r="F488" s="165"/>
      <c r="G488" s="165"/>
      <c r="H488" s="167"/>
      <c r="I488" s="165"/>
      <c r="J488" s="165"/>
      <c r="K488" s="165"/>
      <c r="L488" s="166"/>
      <c r="M488" s="166">
        <v>-588.49</v>
      </c>
    </row>
    <row r="489" spans="1:13" ht="11.25" x14ac:dyDescent="0.2">
      <c r="A489" s="168"/>
      <c r="B489" s="168"/>
      <c r="C489" s="168" t="s">
        <v>661</v>
      </c>
      <c r="D489" s="168"/>
      <c r="E489" s="168"/>
      <c r="F489" s="168"/>
      <c r="G489" s="168"/>
      <c r="H489" s="169"/>
      <c r="I489" s="168"/>
      <c r="J489" s="168"/>
      <c r="K489" s="168"/>
      <c r="L489" s="170"/>
      <c r="M489" s="170">
        <v>-588.49</v>
      </c>
    </row>
    <row r="490" spans="1:13" ht="11.25" x14ac:dyDescent="0.2">
      <c r="A490" s="165"/>
      <c r="B490" s="165"/>
      <c r="C490" s="165" t="s">
        <v>614</v>
      </c>
      <c r="D490" s="165"/>
      <c r="E490" s="165"/>
      <c r="F490" s="165"/>
      <c r="G490" s="165"/>
      <c r="H490" s="167"/>
      <c r="I490" s="165"/>
      <c r="J490" s="165"/>
      <c r="K490" s="165"/>
      <c r="L490" s="166"/>
      <c r="M490" s="166">
        <v>-181.56</v>
      </c>
    </row>
    <row r="491" spans="1:13" ht="11.25" x14ac:dyDescent="0.2">
      <c r="A491" s="168"/>
      <c r="B491" s="168"/>
      <c r="C491" s="168" t="s">
        <v>662</v>
      </c>
      <c r="D491" s="168"/>
      <c r="E491" s="168"/>
      <c r="F491" s="168"/>
      <c r="G491" s="168"/>
      <c r="H491" s="169"/>
      <c r="I491" s="168"/>
      <c r="J491" s="168"/>
      <c r="K491" s="168"/>
      <c r="L491" s="170"/>
      <c r="M491" s="170">
        <v>-181.56</v>
      </c>
    </row>
    <row r="492" spans="1:13" ht="11.25" x14ac:dyDescent="0.2">
      <c r="A492" s="165"/>
      <c r="B492" s="165"/>
      <c r="C492" s="165" t="s">
        <v>615</v>
      </c>
      <c r="D492" s="165"/>
      <c r="E492" s="165"/>
      <c r="F492" s="165"/>
      <c r="G492" s="165"/>
      <c r="H492" s="167"/>
      <c r="I492" s="165"/>
      <c r="J492" s="165"/>
      <c r="K492" s="165"/>
      <c r="L492" s="166"/>
      <c r="M492" s="166">
        <v>-1382.5</v>
      </c>
    </row>
    <row r="493" spans="1:13" ht="11.25" x14ac:dyDescent="0.2">
      <c r="A493" s="168"/>
      <c r="B493" s="168"/>
      <c r="C493" s="168"/>
      <c r="D493" s="168"/>
      <c r="E493" s="168"/>
      <c r="F493" s="168"/>
      <c r="G493" s="168" t="s">
        <v>177</v>
      </c>
      <c r="H493" s="169">
        <v>44460</v>
      </c>
      <c r="I493" s="168" t="s">
        <v>884</v>
      </c>
      <c r="J493" s="168" t="s">
        <v>819</v>
      </c>
      <c r="K493" s="168" t="s">
        <v>932</v>
      </c>
      <c r="L493" s="170">
        <v>57.87</v>
      </c>
      <c r="M493" s="170">
        <v>-1324.63</v>
      </c>
    </row>
    <row r="494" spans="1:13" ht="11.25" x14ac:dyDescent="0.2">
      <c r="A494" s="168"/>
      <c r="B494" s="168"/>
      <c r="C494" s="168"/>
      <c r="D494" s="168"/>
      <c r="E494" s="168"/>
      <c r="F494" s="168"/>
      <c r="G494" s="168" t="s">
        <v>177</v>
      </c>
      <c r="H494" s="169">
        <v>44460</v>
      </c>
      <c r="I494" s="168" t="s">
        <v>885</v>
      </c>
      <c r="J494" s="168" t="s">
        <v>820</v>
      </c>
      <c r="K494" s="168" t="s">
        <v>933</v>
      </c>
      <c r="L494" s="170">
        <v>90.55</v>
      </c>
      <c r="M494" s="170">
        <v>-1234.08</v>
      </c>
    </row>
    <row r="495" spans="1:13" ht="12" thickBot="1" x14ac:dyDescent="0.25">
      <c r="A495" s="168"/>
      <c r="B495" s="168"/>
      <c r="C495" s="168"/>
      <c r="D495" s="168"/>
      <c r="E495" s="168"/>
      <c r="F495" s="168"/>
      <c r="G495" s="168" t="s">
        <v>177</v>
      </c>
      <c r="H495" s="169">
        <v>44466</v>
      </c>
      <c r="I495" s="168" t="s">
        <v>892</v>
      </c>
      <c r="J495" s="168" t="s">
        <v>820</v>
      </c>
      <c r="K495" s="168" t="s">
        <v>934</v>
      </c>
      <c r="L495" s="171">
        <v>50</v>
      </c>
      <c r="M495" s="171">
        <v>-1184.08</v>
      </c>
    </row>
    <row r="496" spans="1:13" ht="11.25" x14ac:dyDescent="0.2">
      <c r="A496" s="168"/>
      <c r="B496" s="168"/>
      <c r="C496" s="168" t="s">
        <v>663</v>
      </c>
      <c r="D496" s="168"/>
      <c r="E496" s="168"/>
      <c r="F496" s="168"/>
      <c r="G496" s="168"/>
      <c r="H496" s="169"/>
      <c r="I496" s="168"/>
      <c r="J496" s="168"/>
      <c r="K496" s="168"/>
      <c r="L496" s="170">
        <v>198.42</v>
      </c>
      <c r="M496" s="170">
        <v>-1184.08</v>
      </c>
    </row>
    <row r="497" spans="1:13" ht="11.25" x14ac:dyDescent="0.2">
      <c r="A497" s="165"/>
      <c r="B497" s="165"/>
      <c r="C497" s="165" t="s">
        <v>616</v>
      </c>
      <c r="D497" s="165"/>
      <c r="E497" s="165"/>
      <c r="F497" s="165"/>
      <c r="G497" s="165"/>
      <c r="H497" s="167"/>
      <c r="I497" s="165"/>
      <c r="J497" s="165"/>
      <c r="K497" s="165"/>
      <c r="L497" s="166"/>
      <c r="M497" s="166">
        <v>-600</v>
      </c>
    </row>
    <row r="498" spans="1:13" ht="11.25" x14ac:dyDescent="0.2">
      <c r="A498" s="168"/>
      <c r="B498" s="168"/>
      <c r="C498" s="168" t="s">
        <v>664</v>
      </c>
      <c r="D498" s="168"/>
      <c r="E498" s="168"/>
      <c r="F498" s="168"/>
      <c r="G498" s="168"/>
      <c r="H498" s="169"/>
      <c r="I498" s="168"/>
      <c r="J498" s="168"/>
      <c r="K498" s="168"/>
      <c r="L498" s="170"/>
      <c r="M498" s="170">
        <v>-600</v>
      </c>
    </row>
    <row r="499" spans="1:13" ht="11.25" x14ac:dyDescent="0.2">
      <c r="A499" s="165"/>
      <c r="B499" s="165"/>
      <c r="C499" s="165" t="s">
        <v>617</v>
      </c>
      <c r="D499" s="165"/>
      <c r="E499" s="165"/>
      <c r="F499" s="165"/>
      <c r="G499" s="165"/>
      <c r="H499" s="167"/>
      <c r="I499" s="165"/>
      <c r="J499" s="165"/>
      <c r="K499" s="165"/>
      <c r="L499" s="166"/>
      <c r="M499" s="166">
        <v>-3.95</v>
      </c>
    </row>
    <row r="500" spans="1:13" ht="11.25" x14ac:dyDescent="0.2">
      <c r="A500" s="168"/>
      <c r="B500" s="168"/>
      <c r="C500" s="168" t="s">
        <v>665</v>
      </c>
      <c r="D500" s="168"/>
      <c r="E500" s="168"/>
      <c r="F500" s="168"/>
      <c r="G500" s="168"/>
      <c r="H500" s="169"/>
      <c r="I500" s="168"/>
      <c r="J500" s="168"/>
      <c r="K500" s="168"/>
      <c r="L500" s="170"/>
      <c r="M500" s="170">
        <v>-3.95</v>
      </c>
    </row>
    <row r="501" spans="1:13" ht="11.25" x14ac:dyDescent="0.2">
      <c r="A501" s="165"/>
      <c r="B501" s="165"/>
      <c r="C501" s="165" t="s">
        <v>618</v>
      </c>
      <c r="D501" s="165"/>
      <c r="E501" s="165"/>
      <c r="F501" s="165"/>
      <c r="G501" s="165"/>
      <c r="H501" s="167"/>
      <c r="I501" s="165"/>
      <c r="J501" s="165"/>
      <c r="K501" s="165"/>
      <c r="L501" s="166"/>
      <c r="M501" s="166">
        <v>-1149.1400000000001</v>
      </c>
    </row>
    <row r="502" spans="1:13" ht="11.25" x14ac:dyDescent="0.2">
      <c r="A502" s="168"/>
      <c r="B502" s="168"/>
      <c r="C502" s="168" t="s">
        <v>666</v>
      </c>
      <c r="D502" s="168"/>
      <c r="E502" s="168"/>
      <c r="F502" s="168"/>
      <c r="G502" s="168"/>
      <c r="H502" s="169"/>
      <c r="I502" s="168"/>
      <c r="J502" s="168"/>
      <c r="K502" s="168"/>
      <c r="L502" s="170"/>
      <c r="M502" s="170">
        <v>-1149.1400000000001</v>
      </c>
    </row>
    <row r="503" spans="1:13" ht="11.25" x14ac:dyDescent="0.2">
      <c r="A503" s="165"/>
      <c r="B503" s="165"/>
      <c r="C503" s="165" t="s">
        <v>619</v>
      </c>
      <c r="D503" s="165"/>
      <c r="E503" s="165"/>
      <c r="F503" s="165"/>
      <c r="G503" s="165"/>
      <c r="H503" s="167"/>
      <c r="I503" s="165"/>
      <c r="J503" s="165"/>
      <c r="K503" s="165"/>
      <c r="L503" s="166"/>
      <c r="M503" s="166">
        <v>-454.02</v>
      </c>
    </row>
    <row r="504" spans="1:13" ht="11.25" x14ac:dyDescent="0.2">
      <c r="A504" s="168"/>
      <c r="B504" s="168"/>
      <c r="C504" s="168" t="s">
        <v>667</v>
      </c>
      <c r="D504" s="168"/>
      <c r="E504" s="168"/>
      <c r="F504" s="168"/>
      <c r="G504" s="168"/>
      <c r="H504" s="169"/>
      <c r="I504" s="168"/>
      <c r="J504" s="168"/>
      <c r="K504" s="168"/>
      <c r="L504" s="170"/>
      <c r="M504" s="170">
        <v>-454.02</v>
      </c>
    </row>
    <row r="505" spans="1:13" ht="11.25" x14ac:dyDescent="0.2">
      <c r="A505" s="165"/>
      <c r="B505" s="165"/>
      <c r="C505" s="165" t="s">
        <v>620</v>
      </c>
      <c r="D505" s="165"/>
      <c r="E505" s="165"/>
      <c r="F505" s="165"/>
      <c r="G505" s="165"/>
      <c r="H505" s="167"/>
      <c r="I505" s="165"/>
      <c r="J505" s="165"/>
      <c r="K505" s="165"/>
      <c r="L505" s="166"/>
      <c r="M505" s="166">
        <v>-106</v>
      </c>
    </row>
    <row r="506" spans="1:13" ht="11.25" x14ac:dyDescent="0.2">
      <c r="A506" s="168"/>
      <c r="B506" s="168"/>
      <c r="C506" s="168" t="s">
        <v>668</v>
      </c>
      <c r="D506" s="168"/>
      <c r="E506" s="168"/>
      <c r="F506" s="168"/>
      <c r="G506" s="168"/>
      <c r="H506" s="169"/>
      <c r="I506" s="168"/>
      <c r="J506" s="168"/>
      <c r="K506" s="168"/>
      <c r="L506" s="170"/>
      <c r="M506" s="170">
        <v>-106</v>
      </c>
    </row>
    <row r="507" spans="1:13" ht="11.25" x14ac:dyDescent="0.2">
      <c r="A507" s="165"/>
      <c r="B507" s="165"/>
      <c r="C507" s="165" t="s">
        <v>621</v>
      </c>
      <c r="D507" s="165"/>
      <c r="E507" s="165"/>
      <c r="F507" s="165"/>
      <c r="G507" s="165"/>
      <c r="H507" s="167"/>
      <c r="I507" s="165"/>
      <c r="J507" s="165"/>
      <c r="K507" s="165"/>
      <c r="L507" s="166"/>
      <c r="M507" s="166">
        <v>-932.17</v>
      </c>
    </row>
    <row r="508" spans="1:13" ht="11.25" x14ac:dyDescent="0.2">
      <c r="A508" s="168"/>
      <c r="B508" s="168"/>
      <c r="C508" s="168" t="s">
        <v>669</v>
      </c>
      <c r="D508" s="168"/>
      <c r="E508" s="168"/>
      <c r="F508" s="168"/>
      <c r="G508" s="168"/>
      <c r="H508" s="169"/>
      <c r="I508" s="168"/>
      <c r="J508" s="168"/>
      <c r="K508" s="168"/>
      <c r="L508" s="170"/>
      <c r="M508" s="170">
        <v>-932.17</v>
      </c>
    </row>
    <row r="509" spans="1:13" ht="11.25" x14ac:dyDescent="0.2">
      <c r="A509" s="165"/>
      <c r="B509" s="165"/>
      <c r="C509" s="165" t="s">
        <v>670</v>
      </c>
      <c r="D509" s="165"/>
      <c r="E509" s="165"/>
      <c r="F509" s="165"/>
      <c r="G509" s="165"/>
      <c r="H509" s="167"/>
      <c r="I509" s="165"/>
      <c r="J509" s="165"/>
      <c r="K509" s="165"/>
      <c r="L509" s="166"/>
      <c r="M509" s="166">
        <v>-19762</v>
      </c>
    </row>
    <row r="510" spans="1:13" ht="11.25" x14ac:dyDescent="0.2">
      <c r="A510" s="168"/>
      <c r="B510" s="168"/>
      <c r="C510" s="168" t="s">
        <v>671</v>
      </c>
      <c r="D510" s="168"/>
      <c r="E510" s="168"/>
      <c r="F510" s="168"/>
      <c r="G510" s="168"/>
      <c r="H510" s="169"/>
      <c r="I510" s="168"/>
      <c r="J510" s="168"/>
      <c r="K510" s="168"/>
      <c r="L510" s="170"/>
      <c r="M510" s="170">
        <v>-19762</v>
      </c>
    </row>
    <row r="511" spans="1:13" ht="11.25" x14ac:dyDescent="0.2">
      <c r="A511" s="165"/>
      <c r="B511" s="165"/>
      <c r="C511" s="165" t="s">
        <v>622</v>
      </c>
      <c r="D511" s="165"/>
      <c r="E511" s="165"/>
      <c r="F511" s="165"/>
      <c r="G511" s="165"/>
      <c r="H511" s="167"/>
      <c r="I511" s="165"/>
      <c r="J511" s="165"/>
      <c r="K511" s="165"/>
      <c r="L511" s="166"/>
      <c r="M511" s="166">
        <v>-15</v>
      </c>
    </row>
    <row r="512" spans="1:13" ht="11.25" x14ac:dyDescent="0.2">
      <c r="A512" s="168"/>
      <c r="B512" s="168"/>
      <c r="C512" s="168" t="s">
        <v>672</v>
      </c>
      <c r="D512" s="168"/>
      <c r="E512" s="168"/>
      <c r="F512" s="168"/>
      <c r="G512" s="168"/>
      <c r="H512" s="169"/>
      <c r="I512" s="168"/>
      <c r="J512" s="168"/>
      <c r="K512" s="168"/>
      <c r="L512" s="170"/>
      <c r="M512" s="170">
        <v>-15</v>
      </c>
    </row>
    <row r="513" spans="1:13" ht="11.25" x14ac:dyDescent="0.2">
      <c r="A513" s="165"/>
      <c r="B513" s="165"/>
      <c r="C513" s="165" t="s">
        <v>840</v>
      </c>
      <c r="D513" s="165"/>
      <c r="E513" s="165"/>
      <c r="F513" s="165"/>
      <c r="G513" s="165"/>
      <c r="H513" s="167"/>
      <c r="I513" s="165"/>
      <c r="J513" s="165"/>
      <c r="K513" s="165"/>
      <c r="L513" s="166"/>
      <c r="M513" s="166">
        <v>0</v>
      </c>
    </row>
    <row r="514" spans="1:13" ht="15.75" thickBot="1" x14ac:dyDescent="0.3">
      <c r="A514" s="164"/>
      <c r="B514" s="164"/>
      <c r="C514" s="164"/>
      <c r="D514" s="164"/>
      <c r="E514" s="164"/>
      <c r="F514" s="168"/>
      <c r="G514" s="168" t="s">
        <v>177</v>
      </c>
      <c r="H514" s="169">
        <v>44469</v>
      </c>
      <c r="I514" s="168" t="s">
        <v>900</v>
      </c>
      <c r="J514" s="168" t="s">
        <v>818</v>
      </c>
      <c r="K514" s="168" t="s">
        <v>935</v>
      </c>
      <c r="L514" s="171">
        <v>559.96</v>
      </c>
      <c r="M514" s="171">
        <v>559.96</v>
      </c>
    </row>
    <row r="515" spans="1:13" ht="11.25" x14ac:dyDescent="0.2">
      <c r="A515" s="168"/>
      <c r="B515" s="168"/>
      <c r="C515" s="168" t="s">
        <v>936</v>
      </c>
      <c r="D515" s="168"/>
      <c r="E515" s="168"/>
      <c r="F515" s="168"/>
      <c r="G515" s="168"/>
      <c r="H515" s="169"/>
      <c r="I515" s="168"/>
      <c r="J515" s="168"/>
      <c r="K515" s="168"/>
      <c r="L515" s="170">
        <v>559.96</v>
      </c>
      <c r="M515" s="170">
        <v>559.96</v>
      </c>
    </row>
    <row r="516" spans="1:13" ht="11.25" x14ac:dyDescent="0.2">
      <c r="A516" s="165"/>
      <c r="B516" s="165"/>
      <c r="C516" s="165" t="s">
        <v>737</v>
      </c>
      <c r="D516" s="165"/>
      <c r="E516" s="165"/>
      <c r="F516" s="165"/>
      <c r="G516" s="165"/>
      <c r="H516" s="167"/>
      <c r="I516" s="165"/>
      <c r="J516" s="165"/>
      <c r="K516" s="165"/>
      <c r="L516" s="166"/>
      <c r="M516" s="166">
        <v>-14458</v>
      </c>
    </row>
    <row r="517" spans="1:13" ht="11.25" x14ac:dyDescent="0.2">
      <c r="A517" s="168"/>
      <c r="B517" s="168"/>
      <c r="C517" s="168"/>
      <c r="D517" s="168"/>
      <c r="E517" s="168"/>
      <c r="F517" s="168"/>
      <c r="G517" s="168" t="s">
        <v>177</v>
      </c>
      <c r="H517" s="169">
        <v>44445</v>
      </c>
      <c r="I517" s="168" t="s">
        <v>853</v>
      </c>
      <c r="J517" s="168" t="s">
        <v>787</v>
      </c>
      <c r="K517" s="168" t="s">
        <v>937</v>
      </c>
      <c r="L517" s="170">
        <v>1632</v>
      </c>
      <c r="M517" s="170">
        <v>-12826</v>
      </c>
    </row>
    <row r="518" spans="1:13" ht="11.25" x14ac:dyDescent="0.2">
      <c r="A518" s="168"/>
      <c r="B518" s="168"/>
      <c r="C518" s="168"/>
      <c r="D518" s="168"/>
      <c r="E518" s="168"/>
      <c r="F518" s="168"/>
      <c r="G518" s="168" t="s">
        <v>177</v>
      </c>
      <c r="H518" s="169">
        <v>44445</v>
      </c>
      <c r="I518" s="168" t="s">
        <v>853</v>
      </c>
      <c r="J518" s="168" t="s">
        <v>787</v>
      </c>
      <c r="K518" s="168" t="s">
        <v>938</v>
      </c>
      <c r="L518" s="170">
        <v>81.61</v>
      </c>
      <c r="M518" s="170">
        <v>-12744.39</v>
      </c>
    </row>
    <row r="519" spans="1:13" ht="12" thickBot="1" x14ac:dyDescent="0.25">
      <c r="A519" s="168"/>
      <c r="B519" s="168"/>
      <c r="C519" s="168"/>
      <c r="D519" s="168"/>
      <c r="E519" s="168"/>
      <c r="F519" s="168"/>
      <c r="G519" s="168" t="s">
        <v>177</v>
      </c>
      <c r="H519" s="169">
        <v>44466</v>
      </c>
      <c r="I519" s="168" t="s">
        <v>220</v>
      </c>
      <c r="J519" s="168" t="s">
        <v>787</v>
      </c>
      <c r="K519" s="168" t="s">
        <v>939</v>
      </c>
      <c r="L519" s="171">
        <v>897.61</v>
      </c>
      <c r="M519" s="171">
        <v>-11846.78</v>
      </c>
    </row>
    <row r="520" spans="1:13" ht="11.25" x14ac:dyDescent="0.2">
      <c r="A520" s="168"/>
      <c r="B520" s="168"/>
      <c r="C520" s="168" t="s">
        <v>746</v>
      </c>
      <c r="D520" s="168"/>
      <c r="E520" s="168"/>
      <c r="F520" s="168"/>
      <c r="G520" s="168"/>
      <c r="H520" s="169"/>
      <c r="I520" s="168"/>
      <c r="J520" s="168"/>
      <c r="K520" s="168"/>
      <c r="L520" s="170">
        <v>2611.2199999999998</v>
      </c>
      <c r="M520" s="170">
        <v>-11846.78</v>
      </c>
    </row>
    <row r="521" spans="1:13" ht="11.25" x14ac:dyDescent="0.2">
      <c r="A521" s="165"/>
      <c r="B521" s="165"/>
      <c r="C521" s="165" t="s">
        <v>623</v>
      </c>
      <c r="D521" s="165"/>
      <c r="E521" s="165"/>
      <c r="F521" s="165"/>
      <c r="G521" s="165"/>
      <c r="H521" s="167"/>
      <c r="I521" s="165"/>
      <c r="J521" s="165"/>
      <c r="K521" s="165"/>
      <c r="L521" s="166"/>
      <c r="M521" s="166">
        <v>-3674.84</v>
      </c>
    </row>
    <row r="522" spans="1:13" ht="15.75" thickBot="1" x14ac:dyDescent="0.3">
      <c r="A522" s="164"/>
      <c r="B522" s="164"/>
      <c r="C522" s="164"/>
      <c r="D522" s="164"/>
      <c r="E522" s="164"/>
      <c r="F522" s="168"/>
      <c r="G522" s="168" t="s">
        <v>177</v>
      </c>
      <c r="H522" s="169">
        <v>44460</v>
      </c>
      <c r="I522" s="168" t="s">
        <v>883</v>
      </c>
      <c r="J522" s="168" t="s">
        <v>818</v>
      </c>
      <c r="K522" s="168" t="s">
        <v>940</v>
      </c>
      <c r="L522" s="172">
        <v>1420.86</v>
      </c>
      <c r="M522" s="172">
        <v>-2253.98</v>
      </c>
    </row>
    <row r="523" spans="1:13" ht="12" thickBot="1" x14ac:dyDescent="0.25">
      <c r="A523" s="168"/>
      <c r="B523" s="168"/>
      <c r="C523" s="168" t="s">
        <v>673</v>
      </c>
      <c r="D523" s="168"/>
      <c r="E523" s="168"/>
      <c r="F523" s="168"/>
      <c r="G523" s="168"/>
      <c r="H523" s="169"/>
      <c r="I523" s="168"/>
      <c r="J523" s="168"/>
      <c r="K523" s="168"/>
      <c r="L523" s="173">
        <v>1420.86</v>
      </c>
      <c r="M523" s="173">
        <v>-2253.98</v>
      </c>
    </row>
    <row r="524" spans="1:13" ht="11.25" x14ac:dyDescent="0.2">
      <c r="A524" s="168"/>
      <c r="B524" s="168" t="s">
        <v>624</v>
      </c>
      <c r="C524" s="168"/>
      <c r="D524" s="168"/>
      <c r="E524" s="168"/>
      <c r="F524" s="168"/>
      <c r="G524" s="168"/>
      <c r="H524" s="169"/>
      <c r="I524" s="168"/>
      <c r="J524" s="168"/>
      <c r="K524" s="168"/>
      <c r="L524" s="170">
        <v>1481.43</v>
      </c>
      <c r="M524" s="170">
        <v>-62982.16</v>
      </c>
    </row>
    <row r="525" spans="1:13" ht="11.25" x14ac:dyDescent="0.2">
      <c r="A525" s="165"/>
      <c r="B525" s="165" t="s">
        <v>738</v>
      </c>
      <c r="C525" s="165"/>
      <c r="D525" s="165"/>
      <c r="E525" s="165"/>
      <c r="F525" s="165"/>
      <c r="G525" s="165"/>
      <c r="H525" s="167"/>
      <c r="I525" s="165"/>
      <c r="J525" s="165"/>
      <c r="K525" s="165"/>
      <c r="L525" s="166"/>
      <c r="M525" s="166">
        <v>-347291.74</v>
      </c>
    </row>
    <row r="526" spans="1:13" ht="11.25" x14ac:dyDescent="0.2">
      <c r="A526" s="165"/>
      <c r="B526" s="165"/>
      <c r="C526" s="165" t="s">
        <v>739</v>
      </c>
      <c r="D526" s="165"/>
      <c r="E526" s="165"/>
      <c r="F526" s="165"/>
      <c r="G526" s="165"/>
      <c r="H526" s="167"/>
      <c r="I526" s="165"/>
      <c r="J526" s="165"/>
      <c r="K526" s="165"/>
      <c r="L526" s="166"/>
      <c r="M526" s="166">
        <v>-361858.38</v>
      </c>
    </row>
    <row r="527" spans="1:13" ht="11.25" x14ac:dyDescent="0.2">
      <c r="A527" s="165"/>
      <c r="B527" s="165"/>
      <c r="C527" s="165"/>
      <c r="D527" s="165" t="s">
        <v>625</v>
      </c>
      <c r="E527" s="165"/>
      <c r="F527" s="165"/>
      <c r="G527" s="165"/>
      <c r="H527" s="167"/>
      <c r="I527" s="165"/>
      <c r="J527" s="165"/>
      <c r="K527" s="165"/>
      <c r="L527" s="166"/>
      <c r="M527" s="166">
        <v>-359166.08</v>
      </c>
    </row>
    <row r="528" spans="1:13" ht="11.25" x14ac:dyDescent="0.2">
      <c r="A528" s="168"/>
      <c r="B528" s="168"/>
      <c r="C528" s="168"/>
      <c r="D528" s="168"/>
      <c r="E528" s="168"/>
      <c r="F528" s="168"/>
      <c r="G528" s="168" t="s">
        <v>178</v>
      </c>
      <c r="H528" s="169">
        <v>44444</v>
      </c>
      <c r="I528" s="168"/>
      <c r="J528" s="168"/>
      <c r="K528" s="168" t="s">
        <v>416</v>
      </c>
      <c r="L528" s="170">
        <v>-270</v>
      </c>
      <c r="M528" s="170">
        <v>-359436.08</v>
      </c>
    </row>
    <row r="529" spans="1:13" ht="11.25" x14ac:dyDescent="0.2">
      <c r="A529" s="168"/>
      <c r="B529" s="168"/>
      <c r="C529" s="168"/>
      <c r="D529" s="168"/>
      <c r="E529" s="168"/>
      <c r="F529" s="168"/>
      <c r="G529" s="168" t="s">
        <v>178</v>
      </c>
      <c r="H529" s="169">
        <v>44451</v>
      </c>
      <c r="I529" s="168"/>
      <c r="J529" s="168"/>
      <c r="K529" s="168" t="s">
        <v>280</v>
      </c>
      <c r="L529" s="170">
        <v>-300</v>
      </c>
      <c r="M529" s="170">
        <v>-359736.08</v>
      </c>
    </row>
    <row r="530" spans="1:13" ht="11.25" x14ac:dyDescent="0.2">
      <c r="A530" s="168"/>
      <c r="B530" s="168"/>
      <c r="C530" s="168"/>
      <c r="D530" s="168"/>
      <c r="E530" s="168"/>
      <c r="F530" s="168"/>
      <c r="G530" s="168" t="s">
        <v>178</v>
      </c>
      <c r="H530" s="169">
        <v>44451</v>
      </c>
      <c r="I530" s="168"/>
      <c r="J530" s="168"/>
      <c r="K530" s="168" t="s">
        <v>473</v>
      </c>
      <c r="L530" s="170">
        <v>3.38</v>
      </c>
      <c r="M530" s="170">
        <v>-359732.7</v>
      </c>
    </row>
    <row r="531" spans="1:13" ht="11.25" x14ac:dyDescent="0.2">
      <c r="A531" s="168"/>
      <c r="B531" s="168"/>
      <c r="C531" s="168"/>
      <c r="D531" s="168"/>
      <c r="E531" s="168"/>
      <c r="F531" s="168"/>
      <c r="G531" s="168" t="s">
        <v>178</v>
      </c>
      <c r="H531" s="169">
        <v>44452</v>
      </c>
      <c r="I531" s="168"/>
      <c r="J531" s="168"/>
      <c r="K531" s="168" t="s">
        <v>178</v>
      </c>
      <c r="L531" s="170">
        <v>-500</v>
      </c>
      <c r="M531" s="170">
        <v>-360232.7</v>
      </c>
    </row>
    <row r="532" spans="1:13" ht="11.25" x14ac:dyDescent="0.2">
      <c r="A532" s="168"/>
      <c r="B532" s="168"/>
      <c r="C532" s="168"/>
      <c r="D532" s="168"/>
      <c r="E532" s="168"/>
      <c r="F532" s="168"/>
      <c r="G532" s="168" t="s">
        <v>178</v>
      </c>
      <c r="H532" s="169">
        <v>44458</v>
      </c>
      <c r="I532" s="168"/>
      <c r="J532" s="168"/>
      <c r="K532" s="168" t="s">
        <v>280</v>
      </c>
      <c r="L532" s="170">
        <v>-30</v>
      </c>
      <c r="M532" s="170">
        <v>-360262.7</v>
      </c>
    </row>
    <row r="533" spans="1:13" ht="11.25" x14ac:dyDescent="0.2">
      <c r="A533" s="168"/>
      <c r="B533" s="168"/>
      <c r="C533" s="168"/>
      <c r="D533" s="168"/>
      <c r="E533" s="168"/>
      <c r="F533" s="168"/>
      <c r="G533" s="168" t="s">
        <v>178</v>
      </c>
      <c r="H533" s="169">
        <v>44458</v>
      </c>
      <c r="I533" s="168"/>
      <c r="J533" s="168"/>
      <c r="K533" s="168" t="s">
        <v>473</v>
      </c>
      <c r="L533" s="170">
        <v>0.55000000000000004</v>
      </c>
      <c r="M533" s="170">
        <v>-360262.15</v>
      </c>
    </row>
    <row r="534" spans="1:13" ht="11.25" x14ac:dyDescent="0.2">
      <c r="A534" s="168"/>
      <c r="B534" s="168"/>
      <c r="C534" s="168"/>
      <c r="D534" s="168"/>
      <c r="E534" s="168"/>
      <c r="F534" s="168"/>
      <c r="G534" s="168" t="s">
        <v>178</v>
      </c>
      <c r="H534" s="169">
        <v>44459</v>
      </c>
      <c r="I534" s="168"/>
      <c r="J534" s="168"/>
      <c r="K534" s="168" t="s">
        <v>178</v>
      </c>
      <c r="L534" s="170">
        <v>-1515</v>
      </c>
      <c r="M534" s="170">
        <v>-361777.15</v>
      </c>
    </row>
    <row r="535" spans="1:13" ht="11.25" x14ac:dyDescent="0.2">
      <c r="A535" s="168"/>
      <c r="B535" s="168"/>
      <c r="C535" s="168"/>
      <c r="D535" s="168"/>
      <c r="E535" s="168"/>
      <c r="F535" s="168"/>
      <c r="G535" s="168" t="s">
        <v>178</v>
      </c>
      <c r="H535" s="169">
        <v>44465</v>
      </c>
      <c r="I535" s="168"/>
      <c r="J535" s="168"/>
      <c r="K535" s="168" t="s">
        <v>280</v>
      </c>
      <c r="L535" s="170">
        <v>-100</v>
      </c>
      <c r="M535" s="170">
        <v>-361877.15</v>
      </c>
    </row>
    <row r="536" spans="1:13" ht="11.25" x14ac:dyDescent="0.2">
      <c r="A536" s="168"/>
      <c r="B536" s="168"/>
      <c r="C536" s="168"/>
      <c r="D536" s="168"/>
      <c r="E536" s="168"/>
      <c r="F536" s="168"/>
      <c r="G536" s="168" t="s">
        <v>178</v>
      </c>
      <c r="H536" s="169">
        <v>44465</v>
      </c>
      <c r="I536" s="168"/>
      <c r="J536" s="168"/>
      <c r="K536" s="168" t="s">
        <v>473</v>
      </c>
      <c r="L536" s="170">
        <v>1.25</v>
      </c>
      <c r="M536" s="170">
        <v>-361875.9</v>
      </c>
    </row>
    <row r="537" spans="1:13" ht="12" thickBot="1" x14ac:dyDescent="0.25">
      <c r="A537" s="168"/>
      <c r="B537" s="168"/>
      <c r="C537" s="168"/>
      <c r="D537" s="168"/>
      <c r="E537" s="168"/>
      <c r="F537" s="168"/>
      <c r="G537" s="168" t="s">
        <v>178</v>
      </c>
      <c r="H537" s="169">
        <v>44466</v>
      </c>
      <c r="I537" s="168"/>
      <c r="J537" s="168"/>
      <c r="K537" s="168" t="s">
        <v>178</v>
      </c>
      <c r="L537" s="171">
        <v>-300</v>
      </c>
      <c r="M537" s="171">
        <v>-362175.9</v>
      </c>
    </row>
    <row r="538" spans="1:13" ht="11.25" x14ac:dyDescent="0.2">
      <c r="A538" s="168"/>
      <c r="B538" s="168"/>
      <c r="C538" s="168"/>
      <c r="D538" s="168" t="s">
        <v>674</v>
      </c>
      <c r="E538" s="168"/>
      <c r="F538" s="168"/>
      <c r="G538" s="168"/>
      <c r="H538" s="169"/>
      <c r="I538" s="168"/>
      <c r="J538" s="168"/>
      <c r="K538" s="168"/>
      <c r="L538" s="170">
        <v>-3009.82</v>
      </c>
      <c r="M538" s="170">
        <v>-362175.9</v>
      </c>
    </row>
    <row r="539" spans="1:13" ht="11.25" x14ac:dyDescent="0.2">
      <c r="A539" s="165"/>
      <c r="B539" s="165"/>
      <c r="C539" s="165"/>
      <c r="D539" s="165" t="s">
        <v>626</v>
      </c>
      <c r="E539" s="165"/>
      <c r="F539" s="165"/>
      <c r="G539" s="165"/>
      <c r="H539" s="167"/>
      <c r="I539" s="165"/>
      <c r="J539" s="165"/>
      <c r="K539" s="165"/>
      <c r="L539" s="166"/>
      <c r="M539" s="166">
        <v>-2692.3</v>
      </c>
    </row>
    <row r="540" spans="1:13" ht="15.75" thickBot="1" x14ac:dyDescent="0.3">
      <c r="A540" s="164"/>
      <c r="B540" s="164"/>
      <c r="C540" s="164"/>
      <c r="D540" s="164"/>
      <c r="E540" s="164"/>
      <c r="F540" s="168"/>
      <c r="G540" s="168" t="s">
        <v>178</v>
      </c>
      <c r="H540" s="169">
        <v>44469</v>
      </c>
      <c r="I540" s="168"/>
      <c r="J540" s="168"/>
      <c r="K540" s="168" t="s">
        <v>415</v>
      </c>
      <c r="L540" s="172">
        <v>-100.84</v>
      </c>
      <c r="M540" s="172">
        <v>-2793.14</v>
      </c>
    </row>
    <row r="541" spans="1:13" ht="12" thickBot="1" x14ac:dyDescent="0.25">
      <c r="A541" s="168"/>
      <c r="B541" s="168"/>
      <c r="C541" s="168"/>
      <c r="D541" s="168" t="s">
        <v>675</v>
      </c>
      <c r="E541" s="168"/>
      <c r="F541" s="168"/>
      <c r="G541" s="168"/>
      <c r="H541" s="169"/>
      <c r="I541" s="168"/>
      <c r="J541" s="168"/>
      <c r="K541" s="168"/>
      <c r="L541" s="173">
        <v>-100.84</v>
      </c>
      <c r="M541" s="173">
        <v>-2793.14</v>
      </c>
    </row>
    <row r="542" spans="1:13" ht="11.25" x14ac:dyDescent="0.2">
      <c r="A542" s="168"/>
      <c r="B542" s="168"/>
      <c r="C542" s="168" t="s">
        <v>740</v>
      </c>
      <c r="D542" s="168"/>
      <c r="E542" s="168"/>
      <c r="F542" s="168"/>
      <c r="G542" s="168"/>
      <c r="H542" s="169"/>
      <c r="I542" s="168"/>
      <c r="J542" s="168"/>
      <c r="K542" s="168"/>
      <c r="L542" s="170">
        <v>-3110.66</v>
      </c>
      <c r="M542" s="170">
        <v>-364969.04</v>
      </c>
    </row>
    <row r="543" spans="1:13" ht="11.25" x14ac:dyDescent="0.2">
      <c r="A543" s="165"/>
      <c r="B543" s="165"/>
      <c r="C543" s="165" t="s">
        <v>741</v>
      </c>
      <c r="D543" s="165"/>
      <c r="E543" s="165"/>
      <c r="F543" s="165"/>
      <c r="G543" s="165"/>
      <c r="H543" s="167"/>
      <c r="I543" s="165"/>
      <c r="J543" s="165"/>
      <c r="K543" s="165"/>
      <c r="L543" s="166"/>
      <c r="M543" s="166">
        <v>14566.64</v>
      </c>
    </row>
    <row r="544" spans="1:13" ht="11.25" x14ac:dyDescent="0.2">
      <c r="A544" s="165"/>
      <c r="B544" s="165"/>
      <c r="C544" s="165"/>
      <c r="D544" s="165" t="s">
        <v>627</v>
      </c>
      <c r="E544" s="165"/>
      <c r="F544" s="165"/>
      <c r="G544" s="165"/>
      <c r="H544" s="167"/>
      <c r="I544" s="165"/>
      <c r="J544" s="165"/>
      <c r="K544" s="165"/>
      <c r="L544" s="166"/>
      <c r="M544" s="166">
        <v>6427.09</v>
      </c>
    </row>
    <row r="545" spans="1:13" ht="11.25" x14ac:dyDescent="0.2">
      <c r="A545" s="168"/>
      <c r="B545" s="168"/>
      <c r="C545" s="168"/>
      <c r="D545" s="168" t="s">
        <v>676</v>
      </c>
      <c r="E545" s="168"/>
      <c r="F545" s="168"/>
      <c r="G545" s="168"/>
      <c r="H545" s="169"/>
      <c r="I545" s="168"/>
      <c r="J545" s="168"/>
      <c r="K545" s="168"/>
      <c r="L545" s="170"/>
      <c r="M545" s="170">
        <v>6427.09</v>
      </c>
    </row>
    <row r="546" spans="1:13" ht="11.25" x14ac:dyDescent="0.2">
      <c r="A546" s="165"/>
      <c r="B546" s="165"/>
      <c r="C546" s="165"/>
      <c r="D546" s="165" t="s">
        <v>628</v>
      </c>
      <c r="E546" s="165"/>
      <c r="F546" s="165"/>
      <c r="G546" s="165"/>
      <c r="H546" s="167"/>
      <c r="I546" s="165"/>
      <c r="J546" s="165"/>
      <c r="K546" s="165"/>
      <c r="L546" s="166"/>
      <c r="M546" s="166">
        <v>8139.55</v>
      </c>
    </row>
    <row r="547" spans="1:13" ht="11.25" x14ac:dyDescent="0.2">
      <c r="A547" s="168"/>
      <c r="B547" s="168"/>
      <c r="C547" s="168"/>
      <c r="D547" s="168" t="s">
        <v>677</v>
      </c>
      <c r="E547" s="168"/>
      <c r="F547" s="168"/>
      <c r="G547" s="168"/>
      <c r="H547" s="169"/>
      <c r="I547" s="168"/>
      <c r="J547" s="168"/>
      <c r="K547" s="168"/>
      <c r="L547" s="170"/>
      <c r="M547" s="170">
        <v>8139.55</v>
      </c>
    </row>
    <row r="548" spans="1:13" ht="11.25" x14ac:dyDescent="0.2">
      <c r="A548" s="165"/>
      <c r="B548" s="165"/>
      <c r="C548" s="165"/>
      <c r="D548" s="165" t="s">
        <v>841</v>
      </c>
      <c r="E548" s="165"/>
      <c r="F548" s="165"/>
      <c r="G548" s="165"/>
      <c r="H548" s="167"/>
      <c r="I548" s="165"/>
      <c r="J548" s="165"/>
      <c r="K548" s="165"/>
      <c r="L548" s="166"/>
      <c r="M548" s="166">
        <v>0</v>
      </c>
    </row>
    <row r="549" spans="1:13" ht="15.75" thickBot="1" x14ac:dyDescent="0.3">
      <c r="A549" s="164"/>
      <c r="B549" s="164"/>
      <c r="C549" s="164"/>
      <c r="D549" s="164"/>
      <c r="E549" s="164"/>
      <c r="F549" s="168"/>
      <c r="G549" s="168" t="s">
        <v>177</v>
      </c>
      <c r="H549" s="169">
        <v>44469</v>
      </c>
      <c r="I549" s="168" t="s">
        <v>904</v>
      </c>
      <c r="J549" s="168" t="s">
        <v>837</v>
      </c>
      <c r="K549" s="168" t="s">
        <v>941</v>
      </c>
      <c r="L549" s="172">
        <v>20000</v>
      </c>
      <c r="M549" s="172">
        <v>20000</v>
      </c>
    </row>
    <row r="550" spans="1:13" ht="12" thickBot="1" x14ac:dyDescent="0.25">
      <c r="A550" s="168"/>
      <c r="B550" s="168"/>
      <c r="C550" s="168"/>
      <c r="D550" s="168" t="s">
        <v>942</v>
      </c>
      <c r="E550" s="168"/>
      <c r="F550" s="168"/>
      <c r="G550" s="168"/>
      <c r="H550" s="169"/>
      <c r="I550" s="168"/>
      <c r="J550" s="168"/>
      <c r="K550" s="168"/>
      <c r="L550" s="174">
        <v>20000</v>
      </c>
      <c r="M550" s="174">
        <v>20000</v>
      </c>
    </row>
    <row r="551" spans="1:13" ht="12" thickBot="1" x14ac:dyDescent="0.25">
      <c r="A551" s="168"/>
      <c r="B551" s="168"/>
      <c r="C551" s="168" t="s">
        <v>742</v>
      </c>
      <c r="D551" s="168"/>
      <c r="E551" s="168"/>
      <c r="F551" s="168"/>
      <c r="G551" s="168"/>
      <c r="H551" s="169"/>
      <c r="I551" s="168"/>
      <c r="J551" s="168"/>
      <c r="K551" s="168"/>
      <c r="L551" s="173">
        <v>20000</v>
      </c>
      <c r="M551" s="173">
        <v>34566.639999999999</v>
      </c>
    </row>
    <row r="552" spans="1:13" ht="11.25" x14ac:dyDescent="0.2">
      <c r="A552" s="168"/>
      <c r="B552" s="168" t="s">
        <v>743</v>
      </c>
      <c r="C552" s="168"/>
      <c r="D552" s="168"/>
      <c r="E552" s="168"/>
      <c r="F552" s="168"/>
      <c r="G552" s="168"/>
      <c r="H552" s="169"/>
      <c r="I552" s="168"/>
      <c r="J552" s="168"/>
      <c r="K552" s="168"/>
      <c r="L552" s="170">
        <v>16889.34</v>
      </c>
      <c r="M552" s="170">
        <v>-330402.40000000002</v>
      </c>
    </row>
    <row r="553" spans="1:13" ht="11.25" x14ac:dyDescent="0.2">
      <c r="A553" s="165"/>
      <c r="B553" s="165" t="s">
        <v>629</v>
      </c>
      <c r="C553" s="165"/>
      <c r="D553" s="165"/>
      <c r="E553" s="165"/>
      <c r="F553" s="165"/>
      <c r="G553" s="165"/>
      <c r="H553" s="167"/>
      <c r="I553" s="165"/>
      <c r="J553" s="165"/>
      <c r="K553" s="165"/>
      <c r="L553" s="166"/>
      <c r="M553" s="166">
        <v>-608418.74</v>
      </c>
    </row>
    <row r="554" spans="1:13" ht="11.25" x14ac:dyDescent="0.2">
      <c r="A554" s="168"/>
      <c r="B554" s="168"/>
      <c r="C554" s="168"/>
      <c r="D554" s="168"/>
      <c r="E554" s="168"/>
      <c r="F554" s="168"/>
      <c r="G554" s="168" t="s">
        <v>177</v>
      </c>
      <c r="H554" s="169">
        <v>44454</v>
      </c>
      <c r="I554" s="168" t="s">
        <v>906</v>
      </c>
      <c r="J554" s="168" t="s">
        <v>907</v>
      </c>
      <c r="K554" s="168" t="s">
        <v>943</v>
      </c>
      <c r="L554" s="170">
        <v>2500</v>
      </c>
      <c r="M554" s="170">
        <v>-605918.74</v>
      </c>
    </row>
    <row r="555" spans="1:13" ht="11.25" x14ac:dyDescent="0.2">
      <c r="A555" s="168"/>
      <c r="B555" s="168"/>
      <c r="C555" s="168"/>
      <c r="D555" s="168"/>
      <c r="E555" s="168"/>
      <c r="F555" s="168"/>
      <c r="G555" s="168" t="s">
        <v>178</v>
      </c>
      <c r="H555" s="169">
        <v>44469</v>
      </c>
      <c r="I555" s="168"/>
      <c r="J555" s="168"/>
      <c r="K555" s="168" t="s">
        <v>469</v>
      </c>
      <c r="L555" s="170">
        <v>-117.25</v>
      </c>
      <c r="M555" s="170">
        <v>-606035.99</v>
      </c>
    </row>
    <row r="556" spans="1:13" ht="11.25" x14ac:dyDescent="0.2">
      <c r="A556" s="168"/>
      <c r="B556" s="168"/>
      <c r="C556" s="168"/>
      <c r="D556" s="168"/>
      <c r="E556" s="168"/>
      <c r="F556" s="168"/>
      <c r="G556" s="168" t="s">
        <v>178</v>
      </c>
      <c r="H556" s="169">
        <v>44469</v>
      </c>
      <c r="I556" s="168"/>
      <c r="J556" s="168"/>
      <c r="K556" s="168" t="s">
        <v>470</v>
      </c>
      <c r="L556" s="170">
        <v>-94.51</v>
      </c>
      <c r="M556" s="170">
        <v>-606130.5</v>
      </c>
    </row>
    <row r="557" spans="1:13" ht="11.25" x14ac:dyDescent="0.2">
      <c r="A557" s="168"/>
      <c r="B557" s="168"/>
      <c r="C557" s="168"/>
      <c r="D557" s="168"/>
      <c r="E557" s="168"/>
      <c r="F557" s="168"/>
      <c r="G557" s="168" t="s">
        <v>178</v>
      </c>
      <c r="H557" s="169">
        <v>44469</v>
      </c>
      <c r="I557" s="168"/>
      <c r="J557" s="168"/>
      <c r="K557" s="168" t="s">
        <v>464</v>
      </c>
      <c r="L557" s="170">
        <v>-0.04</v>
      </c>
      <c r="M557" s="170">
        <v>-606130.54</v>
      </c>
    </row>
    <row r="558" spans="1:13" ht="11.25" x14ac:dyDescent="0.2">
      <c r="A558" s="168"/>
      <c r="B558" s="168"/>
      <c r="C558" s="168"/>
      <c r="D558" s="168"/>
      <c r="E558" s="168"/>
      <c r="F558" s="168"/>
      <c r="G558" s="168" t="s">
        <v>178</v>
      </c>
      <c r="H558" s="169">
        <v>44469</v>
      </c>
      <c r="I558" s="168"/>
      <c r="J558" s="168"/>
      <c r="K558" s="168" t="s">
        <v>944</v>
      </c>
      <c r="L558" s="170">
        <v>-209.66</v>
      </c>
      <c r="M558" s="170">
        <v>-606340.19999999995</v>
      </c>
    </row>
    <row r="559" spans="1:13" ht="12" thickBot="1" x14ac:dyDescent="0.25">
      <c r="A559" s="168"/>
      <c r="B559" s="168"/>
      <c r="C559" s="168"/>
      <c r="D559" s="168"/>
      <c r="E559" s="168"/>
      <c r="F559" s="168"/>
      <c r="G559" s="168" t="s">
        <v>463</v>
      </c>
      <c r="H559" s="169">
        <v>44469</v>
      </c>
      <c r="I559" s="168" t="s">
        <v>635</v>
      </c>
      <c r="J559" s="168"/>
      <c r="K559" s="168" t="s">
        <v>467</v>
      </c>
      <c r="L559" s="171">
        <v>21264</v>
      </c>
      <c r="M559" s="171">
        <v>-585076.19999999995</v>
      </c>
    </row>
    <row r="560" spans="1:13" ht="11.25" x14ac:dyDescent="0.2">
      <c r="A560" s="168"/>
      <c r="B560" s="168" t="s">
        <v>678</v>
      </c>
      <c r="C560" s="168"/>
      <c r="D560" s="168"/>
      <c r="E560" s="168"/>
      <c r="F560" s="168"/>
      <c r="G560" s="168"/>
      <c r="H560" s="169"/>
      <c r="I560" s="168"/>
      <c r="J560" s="168"/>
      <c r="K560" s="168"/>
      <c r="L560" s="170">
        <v>23342.54</v>
      </c>
      <c r="M560" s="170">
        <v>-585076.19999999995</v>
      </c>
    </row>
    <row r="561" spans="1:13" ht="11.25" x14ac:dyDescent="0.2">
      <c r="A561" s="165"/>
      <c r="B561" s="165" t="s">
        <v>630</v>
      </c>
      <c r="C561" s="165"/>
      <c r="D561" s="165"/>
      <c r="E561" s="165"/>
      <c r="F561" s="165"/>
      <c r="G561" s="165"/>
      <c r="H561" s="167"/>
      <c r="I561" s="165"/>
      <c r="J561" s="165"/>
      <c r="K561" s="165"/>
      <c r="L561" s="166"/>
      <c r="M561" s="166">
        <v>-2153777.59</v>
      </c>
    </row>
    <row r="562" spans="1:13" ht="11.25" x14ac:dyDescent="0.2">
      <c r="A562" s="168"/>
      <c r="B562" s="168" t="s">
        <v>679</v>
      </c>
      <c r="C562" s="168"/>
      <c r="D562" s="168"/>
      <c r="E562" s="168"/>
      <c r="F562" s="168"/>
      <c r="G562" s="168"/>
      <c r="H562" s="169"/>
      <c r="I562" s="168"/>
      <c r="J562" s="168"/>
      <c r="K562" s="168"/>
      <c r="L562" s="170"/>
      <c r="M562" s="170">
        <v>-2153777.59</v>
      </c>
    </row>
    <row r="563" spans="1:13" ht="11.25" x14ac:dyDescent="0.2">
      <c r="A563" s="165"/>
      <c r="B563" s="165" t="s">
        <v>4</v>
      </c>
      <c r="C563" s="165"/>
      <c r="D563" s="165"/>
      <c r="E563" s="165"/>
      <c r="F563" s="165"/>
      <c r="G563" s="165"/>
      <c r="H563" s="167"/>
      <c r="I563" s="165"/>
      <c r="J563" s="165"/>
      <c r="K563" s="165"/>
      <c r="L563" s="166"/>
      <c r="M563" s="166">
        <v>-60188.77</v>
      </c>
    </row>
    <row r="564" spans="1:13" ht="11.25" x14ac:dyDescent="0.2">
      <c r="A564" s="165"/>
      <c r="B564" s="165"/>
      <c r="C564" s="165" t="s">
        <v>481</v>
      </c>
      <c r="D564" s="165"/>
      <c r="E564" s="165"/>
      <c r="F564" s="165"/>
      <c r="G564" s="165"/>
      <c r="H564" s="167"/>
      <c r="I564" s="165"/>
      <c r="J564" s="165"/>
      <c r="K564" s="165"/>
      <c r="L564" s="166"/>
      <c r="M564" s="166">
        <v>-60000.77</v>
      </c>
    </row>
    <row r="565" spans="1:13" ht="11.25" x14ac:dyDescent="0.2">
      <c r="A565" s="168"/>
      <c r="B565" s="168"/>
      <c r="C565" s="168"/>
      <c r="D565" s="168"/>
      <c r="E565" s="168"/>
      <c r="F565" s="168"/>
      <c r="G565" s="168" t="s">
        <v>178</v>
      </c>
      <c r="H565" s="169">
        <v>44444</v>
      </c>
      <c r="I565" s="168"/>
      <c r="J565" s="168"/>
      <c r="K565" s="168" t="s">
        <v>178</v>
      </c>
      <c r="L565" s="170">
        <v>-5085</v>
      </c>
      <c r="M565" s="170">
        <v>-65085.77</v>
      </c>
    </row>
    <row r="566" spans="1:13" ht="11.25" x14ac:dyDescent="0.2">
      <c r="A566" s="168"/>
      <c r="B566" s="168"/>
      <c r="C566" s="168"/>
      <c r="D566" s="168"/>
      <c r="E566" s="168"/>
      <c r="F566" s="168"/>
      <c r="G566" s="168" t="s">
        <v>178</v>
      </c>
      <c r="H566" s="169">
        <v>44446</v>
      </c>
      <c r="I566" s="168"/>
      <c r="J566" s="168"/>
      <c r="K566" s="168" t="s">
        <v>280</v>
      </c>
      <c r="L566" s="170">
        <v>-1323.88</v>
      </c>
      <c r="M566" s="170">
        <v>-66409.649999999994</v>
      </c>
    </row>
    <row r="567" spans="1:13" ht="11.25" x14ac:dyDescent="0.2">
      <c r="A567" s="168"/>
      <c r="B567" s="168"/>
      <c r="C567" s="168"/>
      <c r="D567" s="168"/>
      <c r="E567" s="168"/>
      <c r="F567" s="168"/>
      <c r="G567" s="168" t="s">
        <v>178</v>
      </c>
      <c r="H567" s="169">
        <v>44451</v>
      </c>
      <c r="I567" s="168"/>
      <c r="J567" s="168"/>
      <c r="K567" s="168" t="s">
        <v>280</v>
      </c>
      <c r="L567" s="170">
        <v>-1660</v>
      </c>
      <c r="M567" s="170">
        <v>-68069.649999999994</v>
      </c>
    </row>
    <row r="568" spans="1:13" ht="11.25" x14ac:dyDescent="0.2">
      <c r="A568" s="168"/>
      <c r="B568" s="168"/>
      <c r="C568" s="168"/>
      <c r="D568" s="168"/>
      <c r="E568" s="168"/>
      <c r="F568" s="168"/>
      <c r="G568" s="168" t="s">
        <v>178</v>
      </c>
      <c r="H568" s="169">
        <v>44452</v>
      </c>
      <c r="I568" s="168"/>
      <c r="J568" s="168"/>
      <c r="K568" s="168" t="s">
        <v>178</v>
      </c>
      <c r="L568" s="170">
        <v>-3980</v>
      </c>
      <c r="M568" s="170">
        <v>-72049.649999999994</v>
      </c>
    </row>
    <row r="569" spans="1:13" ht="11.25" x14ac:dyDescent="0.2">
      <c r="A569" s="168"/>
      <c r="B569" s="168"/>
      <c r="C569" s="168"/>
      <c r="D569" s="168"/>
      <c r="E569" s="168"/>
      <c r="F569" s="168"/>
      <c r="G569" s="168" t="s">
        <v>178</v>
      </c>
      <c r="H569" s="169">
        <v>44458</v>
      </c>
      <c r="I569" s="168"/>
      <c r="J569" s="168"/>
      <c r="K569" s="168" t="s">
        <v>280</v>
      </c>
      <c r="L569" s="170">
        <v>-729</v>
      </c>
      <c r="M569" s="170">
        <v>-72778.649999999994</v>
      </c>
    </row>
    <row r="570" spans="1:13" ht="11.25" x14ac:dyDescent="0.2">
      <c r="A570" s="168"/>
      <c r="B570" s="168"/>
      <c r="C570" s="168"/>
      <c r="D570" s="168"/>
      <c r="E570" s="168"/>
      <c r="F570" s="168"/>
      <c r="G570" s="168" t="s">
        <v>178</v>
      </c>
      <c r="H570" s="169">
        <v>44459</v>
      </c>
      <c r="I570" s="168"/>
      <c r="J570" s="168"/>
      <c r="K570" s="168" t="s">
        <v>178</v>
      </c>
      <c r="L570" s="170">
        <v>-3195</v>
      </c>
      <c r="M570" s="170">
        <v>-75973.649999999994</v>
      </c>
    </row>
    <row r="571" spans="1:13" ht="11.25" x14ac:dyDescent="0.2">
      <c r="A571" s="168"/>
      <c r="B571" s="168"/>
      <c r="C571" s="168"/>
      <c r="D571" s="168"/>
      <c r="E571" s="168"/>
      <c r="F571" s="168"/>
      <c r="G571" s="168" t="s">
        <v>177</v>
      </c>
      <c r="H571" s="169">
        <v>44463</v>
      </c>
      <c r="I571" s="168" t="s">
        <v>889</v>
      </c>
      <c r="J571" s="168"/>
      <c r="K571" s="168" t="s">
        <v>945</v>
      </c>
      <c r="L571" s="170">
        <v>325</v>
      </c>
      <c r="M571" s="170">
        <v>-75648.649999999994</v>
      </c>
    </row>
    <row r="572" spans="1:13" ht="11.25" x14ac:dyDescent="0.2">
      <c r="A572" s="168"/>
      <c r="B572" s="168"/>
      <c r="C572" s="168"/>
      <c r="D572" s="168"/>
      <c r="E572" s="168"/>
      <c r="F572" s="168"/>
      <c r="G572" s="168" t="s">
        <v>178</v>
      </c>
      <c r="H572" s="169">
        <v>44465</v>
      </c>
      <c r="I572" s="168"/>
      <c r="J572" s="168"/>
      <c r="K572" s="168" t="s">
        <v>280</v>
      </c>
      <c r="L572" s="170">
        <v>-2155</v>
      </c>
      <c r="M572" s="170">
        <v>-77803.649999999994</v>
      </c>
    </row>
    <row r="573" spans="1:13" ht="12" thickBot="1" x14ac:dyDescent="0.25">
      <c r="A573" s="168"/>
      <c r="B573" s="168"/>
      <c r="C573" s="168"/>
      <c r="D573" s="168"/>
      <c r="E573" s="168"/>
      <c r="F573" s="168"/>
      <c r="G573" s="168" t="s">
        <v>178</v>
      </c>
      <c r="H573" s="169">
        <v>44466</v>
      </c>
      <c r="I573" s="168"/>
      <c r="J573" s="168"/>
      <c r="K573" s="168" t="s">
        <v>178</v>
      </c>
      <c r="L573" s="171">
        <v>-1520</v>
      </c>
      <c r="M573" s="171">
        <v>-79323.649999999994</v>
      </c>
    </row>
    <row r="574" spans="1:13" ht="11.25" x14ac:dyDescent="0.2">
      <c r="A574" s="168"/>
      <c r="B574" s="168"/>
      <c r="C574" s="168" t="s">
        <v>680</v>
      </c>
      <c r="D574" s="168"/>
      <c r="E574" s="168"/>
      <c r="F574" s="168"/>
      <c r="G574" s="168"/>
      <c r="H574" s="169"/>
      <c r="I574" s="168"/>
      <c r="J574" s="168"/>
      <c r="K574" s="168"/>
      <c r="L574" s="170">
        <v>-19322.88</v>
      </c>
      <c r="M574" s="170">
        <v>-79323.649999999994</v>
      </c>
    </row>
    <row r="575" spans="1:13" ht="11.25" x14ac:dyDescent="0.2">
      <c r="A575" s="165"/>
      <c r="B575" s="165"/>
      <c r="C575" s="165" t="s">
        <v>483</v>
      </c>
      <c r="D575" s="165"/>
      <c r="E575" s="165"/>
      <c r="F575" s="165"/>
      <c r="G575" s="165"/>
      <c r="H575" s="167"/>
      <c r="I575" s="165"/>
      <c r="J575" s="165"/>
      <c r="K575" s="165"/>
      <c r="L575" s="166"/>
      <c r="M575" s="166">
        <v>-188</v>
      </c>
    </row>
    <row r="576" spans="1:13" ht="11.25" x14ac:dyDescent="0.2">
      <c r="A576" s="168"/>
      <c r="B576" s="168"/>
      <c r="C576" s="168"/>
      <c r="D576" s="168"/>
      <c r="E576" s="168"/>
      <c r="F576" s="168"/>
      <c r="G576" s="168" t="s">
        <v>178</v>
      </c>
      <c r="H576" s="169">
        <v>44444</v>
      </c>
      <c r="I576" s="168"/>
      <c r="J576" s="168"/>
      <c r="K576" s="168" t="s">
        <v>946</v>
      </c>
      <c r="L576" s="170">
        <v>-87</v>
      </c>
      <c r="M576" s="170">
        <v>-275</v>
      </c>
    </row>
    <row r="577" spans="1:13" ht="11.25" x14ac:dyDescent="0.2">
      <c r="A577" s="168"/>
      <c r="B577" s="168"/>
      <c r="C577" s="168"/>
      <c r="D577" s="168"/>
      <c r="E577" s="168"/>
      <c r="F577" s="168"/>
      <c r="G577" s="168" t="s">
        <v>178</v>
      </c>
      <c r="H577" s="169">
        <v>44452</v>
      </c>
      <c r="I577" s="168"/>
      <c r="J577" s="168"/>
      <c r="K577" s="168" t="s">
        <v>946</v>
      </c>
      <c r="L577" s="170">
        <v>-105</v>
      </c>
      <c r="M577" s="170">
        <v>-380</v>
      </c>
    </row>
    <row r="578" spans="1:13" ht="11.25" x14ac:dyDescent="0.2">
      <c r="A578" s="168"/>
      <c r="B578" s="168"/>
      <c r="C578" s="168"/>
      <c r="D578" s="168"/>
      <c r="E578" s="168"/>
      <c r="F578" s="168"/>
      <c r="G578" s="168" t="s">
        <v>178</v>
      </c>
      <c r="H578" s="169">
        <v>44459</v>
      </c>
      <c r="I578" s="168"/>
      <c r="J578" s="168"/>
      <c r="K578" s="168" t="s">
        <v>758</v>
      </c>
      <c r="L578" s="170">
        <v>-5</v>
      </c>
      <c r="M578" s="170">
        <v>-385</v>
      </c>
    </row>
    <row r="579" spans="1:13" ht="12" thickBot="1" x14ac:dyDescent="0.25">
      <c r="A579" s="168"/>
      <c r="B579" s="168"/>
      <c r="C579" s="168"/>
      <c r="D579" s="168"/>
      <c r="E579" s="168"/>
      <c r="F579" s="168"/>
      <c r="G579" s="168" t="s">
        <v>178</v>
      </c>
      <c r="H579" s="169">
        <v>44466</v>
      </c>
      <c r="I579" s="168"/>
      <c r="J579" s="168"/>
      <c r="K579" s="168" t="s">
        <v>946</v>
      </c>
      <c r="L579" s="172">
        <v>-257.25</v>
      </c>
      <c r="M579" s="172">
        <v>-642.25</v>
      </c>
    </row>
    <row r="580" spans="1:13" ht="12" thickBot="1" x14ac:dyDescent="0.25">
      <c r="A580" s="168"/>
      <c r="B580" s="168"/>
      <c r="C580" s="168" t="s">
        <v>761</v>
      </c>
      <c r="D580" s="168"/>
      <c r="E580" s="168"/>
      <c r="F580" s="168"/>
      <c r="G580" s="168"/>
      <c r="H580" s="169"/>
      <c r="I580" s="168"/>
      <c r="J580" s="168"/>
      <c r="K580" s="168"/>
      <c r="L580" s="173">
        <v>-454.25</v>
      </c>
      <c r="M580" s="173">
        <v>-642.25</v>
      </c>
    </row>
    <row r="581" spans="1:13" ht="11.25" x14ac:dyDescent="0.2">
      <c r="A581" s="168"/>
      <c r="B581" s="168" t="s">
        <v>9</v>
      </c>
      <c r="C581" s="168"/>
      <c r="D581" s="168"/>
      <c r="E581" s="168"/>
      <c r="F581" s="168"/>
      <c r="G581" s="168"/>
      <c r="H581" s="169"/>
      <c r="I581" s="168"/>
      <c r="J581" s="168"/>
      <c r="K581" s="168"/>
      <c r="L581" s="170">
        <v>-19777.13</v>
      </c>
      <c r="M581" s="170">
        <v>-79965.899999999994</v>
      </c>
    </row>
    <row r="582" spans="1:13" ht="11.25" x14ac:dyDescent="0.2">
      <c r="A582" s="165"/>
      <c r="B582" s="165" t="s">
        <v>484</v>
      </c>
      <c r="C582" s="165"/>
      <c r="D582" s="165"/>
      <c r="E582" s="165"/>
      <c r="F582" s="165"/>
      <c r="G582" s="165"/>
      <c r="H582" s="167"/>
      <c r="I582" s="165"/>
      <c r="J582" s="165"/>
      <c r="K582" s="165"/>
      <c r="L582" s="166"/>
      <c r="M582" s="166">
        <v>-13757.74</v>
      </c>
    </row>
    <row r="583" spans="1:13" ht="11.25" x14ac:dyDescent="0.2">
      <c r="A583" s="165"/>
      <c r="B583" s="165"/>
      <c r="C583" s="165" t="s">
        <v>485</v>
      </c>
      <c r="D583" s="165"/>
      <c r="E583" s="165"/>
      <c r="F583" s="165"/>
      <c r="G583" s="165"/>
      <c r="H583" s="167"/>
      <c r="I583" s="165"/>
      <c r="J583" s="165"/>
      <c r="K583" s="165"/>
      <c r="L583" s="166"/>
      <c r="M583" s="166">
        <v>-10775.74</v>
      </c>
    </row>
    <row r="584" spans="1:13" ht="15.75" thickBot="1" x14ac:dyDescent="0.3">
      <c r="A584" s="164"/>
      <c r="B584" s="164"/>
      <c r="C584" s="164"/>
      <c r="D584" s="164"/>
      <c r="E584" s="164"/>
      <c r="F584" s="168"/>
      <c r="G584" s="168" t="s">
        <v>178</v>
      </c>
      <c r="H584" s="169">
        <v>44466</v>
      </c>
      <c r="I584" s="168"/>
      <c r="J584" s="168"/>
      <c r="K584" s="168" t="s">
        <v>11</v>
      </c>
      <c r="L584" s="171">
        <v>-5387.89</v>
      </c>
      <c r="M584" s="171">
        <v>-16163.63</v>
      </c>
    </row>
    <row r="585" spans="1:13" ht="11.25" x14ac:dyDescent="0.2">
      <c r="A585" s="168"/>
      <c r="B585" s="168"/>
      <c r="C585" s="168" t="s">
        <v>681</v>
      </c>
      <c r="D585" s="168"/>
      <c r="E585" s="168"/>
      <c r="F585" s="168"/>
      <c r="G585" s="168"/>
      <c r="H585" s="169"/>
      <c r="I585" s="168"/>
      <c r="J585" s="168"/>
      <c r="K585" s="168"/>
      <c r="L585" s="170">
        <v>-5387.89</v>
      </c>
      <c r="M585" s="170">
        <v>-16163.63</v>
      </c>
    </row>
    <row r="586" spans="1:13" ht="11.25" x14ac:dyDescent="0.2">
      <c r="A586" s="165"/>
      <c r="B586" s="165"/>
      <c r="C586" s="165" t="s">
        <v>486</v>
      </c>
      <c r="D586" s="165"/>
      <c r="E586" s="165"/>
      <c r="F586" s="165"/>
      <c r="G586" s="165"/>
      <c r="H586" s="167"/>
      <c r="I586" s="165"/>
      <c r="J586" s="165"/>
      <c r="K586" s="165"/>
      <c r="L586" s="166"/>
      <c r="M586" s="166">
        <v>-2002</v>
      </c>
    </row>
    <row r="587" spans="1:13" ht="15.75" thickBot="1" x14ac:dyDescent="0.3">
      <c r="A587" s="164"/>
      <c r="B587" s="164"/>
      <c r="C587" s="164"/>
      <c r="D587" s="164"/>
      <c r="E587" s="164"/>
      <c r="F587" s="168"/>
      <c r="G587" s="168" t="s">
        <v>178</v>
      </c>
      <c r="H587" s="169">
        <v>44466</v>
      </c>
      <c r="I587" s="168"/>
      <c r="J587" s="168"/>
      <c r="K587" s="168" t="s">
        <v>13</v>
      </c>
      <c r="L587" s="171">
        <v>-1001</v>
      </c>
      <c r="M587" s="171">
        <v>-3003</v>
      </c>
    </row>
    <row r="588" spans="1:13" ht="11.25" x14ac:dyDescent="0.2">
      <c r="A588" s="168"/>
      <c r="B588" s="168"/>
      <c r="C588" s="168" t="s">
        <v>682</v>
      </c>
      <c r="D588" s="168"/>
      <c r="E588" s="168"/>
      <c r="F588" s="168"/>
      <c r="G588" s="168"/>
      <c r="H588" s="169"/>
      <c r="I588" s="168"/>
      <c r="J588" s="168"/>
      <c r="K588" s="168"/>
      <c r="L588" s="170">
        <v>-1001</v>
      </c>
      <c r="M588" s="170">
        <v>-3003</v>
      </c>
    </row>
    <row r="589" spans="1:13" ht="11.25" x14ac:dyDescent="0.2">
      <c r="A589" s="165"/>
      <c r="B589" s="165"/>
      <c r="C589" s="165" t="s">
        <v>487</v>
      </c>
      <c r="D589" s="165"/>
      <c r="E589" s="165"/>
      <c r="F589" s="165"/>
      <c r="G589" s="165"/>
      <c r="H589" s="167"/>
      <c r="I589" s="165"/>
      <c r="J589" s="165"/>
      <c r="K589" s="165"/>
      <c r="L589" s="166"/>
      <c r="M589" s="166">
        <v>-400</v>
      </c>
    </row>
    <row r="590" spans="1:13" ht="15.75" thickBot="1" x14ac:dyDescent="0.3">
      <c r="A590" s="164"/>
      <c r="B590" s="164"/>
      <c r="C590" s="164"/>
      <c r="D590" s="164"/>
      <c r="E590" s="164"/>
      <c r="F590" s="168"/>
      <c r="G590" s="168" t="s">
        <v>178</v>
      </c>
      <c r="H590" s="169">
        <v>44452</v>
      </c>
      <c r="I590" s="168"/>
      <c r="J590" s="168"/>
      <c r="K590" s="168" t="s">
        <v>235</v>
      </c>
      <c r="L590" s="171">
        <v>-1410</v>
      </c>
      <c r="M590" s="171">
        <v>-1810</v>
      </c>
    </row>
    <row r="591" spans="1:13" ht="11.25" x14ac:dyDescent="0.2">
      <c r="A591" s="168"/>
      <c r="B591" s="168"/>
      <c r="C591" s="168" t="s">
        <v>683</v>
      </c>
      <c r="D591" s="168"/>
      <c r="E591" s="168"/>
      <c r="F591" s="168"/>
      <c r="G591" s="168"/>
      <c r="H591" s="169"/>
      <c r="I591" s="168"/>
      <c r="J591" s="168"/>
      <c r="K591" s="168"/>
      <c r="L591" s="170">
        <v>-1410</v>
      </c>
      <c r="M591" s="170">
        <v>-1810</v>
      </c>
    </row>
    <row r="592" spans="1:13" ht="11.25" x14ac:dyDescent="0.2">
      <c r="A592" s="165"/>
      <c r="B592" s="165"/>
      <c r="C592" s="165" t="s">
        <v>488</v>
      </c>
      <c r="D592" s="165"/>
      <c r="E592" s="165"/>
      <c r="F592" s="165"/>
      <c r="G592" s="165"/>
      <c r="H592" s="167"/>
      <c r="I592" s="165"/>
      <c r="J592" s="165"/>
      <c r="K592" s="165"/>
      <c r="L592" s="166"/>
      <c r="M592" s="166">
        <v>-580</v>
      </c>
    </row>
    <row r="593" spans="1:13" ht="15.75" thickBot="1" x14ac:dyDescent="0.3">
      <c r="A593" s="164"/>
      <c r="B593" s="164"/>
      <c r="C593" s="164"/>
      <c r="D593" s="164"/>
      <c r="E593" s="164"/>
      <c r="F593" s="168"/>
      <c r="G593" s="168" t="s">
        <v>178</v>
      </c>
      <c r="H593" s="169">
        <v>44466</v>
      </c>
      <c r="I593" s="168"/>
      <c r="J593" s="168"/>
      <c r="K593" s="168" t="s">
        <v>178</v>
      </c>
      <c r="L593" s="172">
        <v>-270</v>
      </c>
      <c r="M593" s="172">
        <v>-850</v>
      </c>
    </row>
    <row r="594" spans="1:13" ht="12" thickBot="1" x14ac:dyDescent="0.25">
      <c r="A594" s="168"/>
      <c r="B594" s="168"/>
      <c r="C594" s="168" t="s">
        <v>684</v>
      </c>
      <c r="D594" s="168"/>
      <c r="E594" s="168"/>
      <c r="F594" s="168"/>
      <c r="G594" s="168"/>
      <c r="H594" s="169"/>
      <c r="I594" s="168"/>
      <c r="J594" s="168"/>
      <c r="K594" s="168"/>
      <c r="L594" s="173">
        <v>-270</v>
      </c>
      <c r="M594" s="173">
        <v>-850</v>
      </c>
    </row>
    <row r="595" spans="1:13" ht="11.25" x14ac:dyDescent="0.2">
      <c r="A595" s="168"/>
      <c r="B595" s="168" t="s">
        <v>489</v>
      </c>
      <c r="C595" s="168"/>
      <c r="D595" s="168"/>
      <c r="E595" s="168"/>
      <c r="F595" s="168"/>
      <c r="G595" s="168"/>
      <c r="H595" s="169"/>
      <c r="I595" s="168"/>
      <c r="J595" s="168"/>
      <c r="K595" s="168"/>
      <c r="L595" s="170">
        <v>-8068.89</v>
      </c>
      <c r="M595" s="170">
        <v>-21826.63</v>
      </c>
    </row>
    <row r="596" spans="1:13" ht="19.899999999999999" customHeight="1" x14ac:dyDescent="0.2">
      <c r="A596" s="165"/>
      <c r="B596" s="165" t="s">
        <v>490</v>
      </c>
      <c r="C596" s="165"/>
      <c r="D596" s="165"/>
      <c r="E596" s="165"/>
      <c r="F596" s="165"/>
      <c r="G596" s="165"/>
      <c r="H596" s="167"/>
      <c r="I596" s="165"/>
      <c r="J596" s="165"/>
      <c r="K596" s="165"/>
      <c r="L596" s="166"/>
      <c r="M596" s="166">
        <v>-167.11</v>
      </c>
    </row>
    <row r="597" spans="1:13" ht="11.25" x14ac:dyDescent="0.2">
      <c r="A597" s="165"/>
      <c r="B597" s="165"/>
      <c r="C597" s="165" t="s">
        <v>492</v>
      </c>
      <c r="D597" s="165"/>
      <c r="E597" s="165"/>
      <c r="F597" s="165"/>
      <c r="G597" s="165"/>
      <c r="H597" s="167"/>
      <c r="I597" s="165"/>
      <c r="J597" s="165"/>
      <c r="K597" s="165"/>
      <c r="L597" s="166"/>
      <c r="M597" s="166">
        <v>-22.19</v>
      </c>
    </row>
    <row r="598" spans="1:13" ht="11.25" x14ac:dyDescent="0.2">
      <c r="A598" s="168"/>
      <c r="B598" s="168"/>
      <c r="C598" s="168"/>
      <c r="D598" s="168"/>
      <c r="E598" s="168"/>
      <c r="F598" s="168"/>
      <c r="G598" s="168" t="s">
        <v>178</v>
      </c>
      <c r="H598" s="169">
        <v>44469</v>
      </c>
      <c r="I598" s="168"/>
      <c r="J598" s="168"/>
      <c r="K598" s="168" t="s">
        <v>415</v>
      </c>
      <c r="L598" s="170">
        <v>-10.34</v>
      </c>
      <c r="M598" s="170">
        <v>-32.53</v>
      </c>
    </row>
    <row r="599" spans="1:13" ht="12" thickBot="1" x14ac:dyDescent="0.25">
      <c r="A599" s="168"/>
      <c r="B599" s="168"/>
      <c r="C599" s="168"/>
      <c r="D599" s="168"/>
      <c r="E599" s="168"/>
      <c r="F599" s="168"/>
      <c r="G599" s="168" t="s">
        <v>178</v>
      </c>
      <c r="H599" s="169">
        <v>44469</v>
      </c>
      <c r="I599" s="168"/>
      <c r="J599" s="168"/>
      <c r="K599" s="168" t="s">
        <v>415</v>
      </c>
      <c r="L599" s="171">
        <v>-2.52</v>
      </c>
      <c r="M599" s="171">
        <v>-35.049999999999997</v>
      </c>
    </row>
    <row r="600" spans="1:13" ht="11.25" x14ac:dyDescent="0.2">
      <c r="A600" s="168"/>
      <c r="B600" s="168"/>
      <c r="C600" s="168" t="s">
        <v>685</v>
      </c>
      <c r="D600" s="168"/>
      <c r="E600" s="168"/>
      <c r="F600" s="168"/>
      <c r="G600" s="168"/>
      <c r="H600" s="169"/>
      <c r="I600" s="168"/>
      <c r="J600" s="168"/>
      <c r="K600" s="168"/>
      <c r="L600" s="170">
        <v>-12.86</v>
      </c>
      <c r="M600" s="170">
        <v>-35.049999999999997</v>
      </c>
    </row>
    <row r="601" spans="1:13" ht="11.25" x14ac:dyDescent="0.2">
      <c r="A601" s="165"/>
      <c r="B601" s="165"/>
      <c r="C601" s="165" t="s">
        <v>493</v>
      </c>
      <c r="D601" s="165"/>
      <c r="E601" s="165"/>
      <c r="F601" s="165"/>
      <c r="G601" s="165"/>
      <c r="H601" s="167"/>
      <c r="I601" s="165"/>
      <c r="J601" s="165"/>
      <c r="K601" s="165"/>
      <c r="L601" s="166"/>
      <c r="M601" s="166">
        <v>-144.91999999999999</v>
      </c>
    </row>
    <row r="602" spans="1:13" ht="11.25" x14ac:dyDescent="0.2">
      <c r="A602" s="168"/>
      <c r="B602" s="168"/>
      <c r="C602" s="168"/>
      <c r="D602" s="168"/>
      <c r="E602" s="168"/>
      <c r="F602" s="168"/>
      <c r="G602" s="168" t="s">
        <v>178</v>
      </c>
      <c r="H602" s="169">
        <v>44444</v>
      </c>
      <c r="I602" s="168"/>
      <c r="J602" s="168"/>
      <c r="K602" s="168" t="s">
        <v>947</v>
      </c>
      <c r="L602" s="170">
        <v>-2</v>
      </c>
      <c r="M602" s="170">
        <v>-146.91999999999999</v>
      </c>
    </row>
    <row r="603" spans="1:13" ht="12" thickBot="1" x14ac:dyDescent="0.25">
      <c r="A603" s="168"/>
      <c r="B603" s="168"/>
      <c r="C603" s="168"/>
      <c r="D603" s="168"/>
      <c r="E603" s="168"/>
      <c r="F603" s="168"/>
      <c r="G603" s="168" t="s">
        <v>178</v>
      </c>
      <c r="H603" s="169">
        <v>44466</v>
      </c>
      <c r="I603" s="168"/>
      <c r="J603" s="168"/>
      <c r="K603" s="168" t="s">
        <v>947</v>
      </c>
      <c r="L603" s="172">
        <v>-4</v>
      </c>
      <c r="M603" s="172">
        <v>-150.91999999999999</v>
      </c>
    </row>
    <row r="604" spans="1:13" ht="12" thickBot="1" x14ac:dyDescent="0.25">
      <c r="A604" s="168"/>
      <c r="B604" s="168"/>
      <c r="C604" s="168" t="s">
        <v>686</v>
      </c>
      <c r="D604" s="168"/>
      <c r="E604" s="168"/>
      <c r="F604" s="168"/>
      <c r="G604" s="168"/>
      <c r="H604" s="169"/>
      <c r="I604" s="168"/>
      <c r="J604" s="168"/>
      <c r="K604" s="168"/>
      <c r="L604" s="173">
        <v>-6</v>
      </c>
      <c r="M604" s="173">
        <v>-150.91999999999999</v>
      </c>
    </row>
    <row r="605" spans="1:13" ht="11.25" x14ac:dyDescent="0.2">
      <c r="A605" s="168"/>
      <c r="B605" s="168" t="s">
        <v>494</v>
      </c>
      <c r="C605" s="168"/>
      <c r="D605" s="168"/>
      <c r="E605" s="168"/>
      <c r="F605" s="168"/>
      <c r="G605" s="168"/>
      <c r="H605" s="169"/>
      <c r="I605" s="168"/>
      <c r="J605" s="168"/>
      <c r="K605" s="168"/>
      <c r="L605" s="170">
        <v>-18.86</v>
      </c>
      <c r="M605" s="170">
        <v>-185.97</v>
      </c>
    </row>
    <row r="606" spans="1:13" ht="11.25" x14ac:dyDescent="0.2">
      <c r="A606" s="165"/>
      <c r="B606" s="165" t="s">
        <v>495</v>
      </c>
      <c r="C606" s="165"/>
      <c r="D606" s="165"/>
      <c r="E606" s="165"/>
      <c r="F606" s="165"/>
      <c r="G606" s="165"/>
      <c r="H606" s="167"/>
      <c r="I606" s="165"/>
      <c r="J606" s="165"/>
      <c r="K606" s="165"/>
      <c r="L606" s="166"/>
      <c r="M606" s="166">
        <v>-152062</v>
      </c>
    </row>
    <row r="607" spans="1:13" ht="11.25" x14ac:dyDescent="0.2">
      <c r="A607" s="165"/>
      <c r="B607" s="165"/>
      <c r="C607" s="165" t="s">
        <v>496</v>
      </c>
      <c r="D607" s="165"/>
      <c r="E607" s="165"/>
      <c r="F607" s="165"/>
      <c r="G607" s="165"/>
      <c r="H607" s="167"/>
      <c r="I607" s="165"/>
      <c r="J607" s="165"/>
      <c r="K607" s="165"/>
      <c r="L607" s="166"/>
      <c r="M607" s="166">
        <v>-91000</v>
      </c>
    </row>
    <row r="608" spans="1:13" ht="11.25" x14ac:dyDescent="0.2">
      <c r="A608" s="168"/>
      <c r="B608" s="168"/>
      <c r="C608" s="168" t="s">
        <v>762</v>
      </c>
      <c r="D608" s="168"/>
      <c r="E608" s="168"/>
      <c r="F608" s="168"/>
      <c r="G608" s="168"/>
      <c r="H608" s="169"/>
      <c r="I608" s="168"/>
      <c r="J608" s="168"/>
      <c r="K608" s="168"/>
      <c r="L608" s="170"/>
      <c r="M608" s="170">
        <v>-91000</v>
      </c>
    </row>
    <row r="609" spans="1:13" ht="11.25" x14ac:dyDescent="0.2">
      <c r="A609" s="165"/>
      <c r="B609" s="165"/>
      <c r="C609" s="165" t="s">
        <v>497</v>
      </c>
      <c r="D609" s="165"/>
      <c r="E609" s="165"/>
      <c r="F609" s="165"/>
      <c r="G609" s="165"/>
      <c r="H609" s="167"/>
      <c r="I609" s="165"/>
      <c r="J609" s="165"/>
      <c r="K609" s="165"/>
      <c r="L609" s="166"/>
      <c r="M609" s="166">
        <v>17000</v>
      </c>
    </row>
    <row r="610" spans="1:13" ht="11.25" x14ac:dyDescent="0.2">
      <c r="A610" s="168"/>
      <c r="B610" s="168"/>
      <c r="C610" s="168" t="s">
        <v>763</v>
      </c>
      <c r="D610" s="168"/>
      <c r="E610" s="168"/>
      <c r="F610" s="168"/>
      <c r="G610" s="168"/>
      <c r="H610" s="169"/>
      <c r="I610" s="168"/>
      <c r="J610" s="168"/>
      <c r="K610" s="168"/>
      <c r="L610" s="170"/>
      <c r="M610" s="170">
        <v>17000</v>
      </c>
    </row>
    <row r="611" spans="1:13" ht="11.25" x14ac:dyDescent="0.2">
      <c r="A611" s="165"/>
      <c r="B611" s="165"/>
      <c r="C611" s="165" t="s">
        <v>498</v>
      </c>
      <c r="D611" s="165"/>
      <c r="E611" s="165"/>
      <c r="F611" s="165"/>
      <c r="G611" s="165"/>
      <c r="H611" s="167"/>
      <c r="I611" s="165"/>
      <c r="J611" s="165"/>
      <c r="K611" s="165"/>
      <c r="L611" s="166"/>
      <c r="M611" s="166">
        <v>-78062</v>
      </c>
    </row>
    <row r="612" spans="1:13" ht="12" thickBot="1" x14ac:dyDescent="0.25">
      <c r="A612" s="168"/>
      <c r="B612" s="168"/>
      <c r="C612" s="168" t="s">
        <v>764</v>
      </c>
      <c r="D612" s="168"/>
      <c r="E612" s="168"/>
      <c r="F612" s="168"/>
      <c r="G612" s="168"/>
      <c r="H612" s="169"/>
      <c r="I612" s="168"/>
      <c r="J612" s="168"/>
      <c r="K612" s="168"/>
      <c r="L612" s="171"/>
      <c r="M612" s="171">
        <v>-78062</v>
      </c>
    </row>
    <row r="613" spans="1:13" ht="11.25" x14ac:dyDescent="0.2">
      <c r="A613" s="168"/>
      <c r="B613" s="168" t="s">
        <v>499</v>
      </c>
      <c r="C613" s="168"/>
      <c r="D613" s="168"/>
      <c r="E613" s="168"/>
      <c r="F613" s="168"/>
      <c r="G613" s="168"/>
      <c r="H613" s="169"/>
      <c r="I613" s="168"/>
      <c r="J613" s="168"/>
      <c r="K613" s="168"/>
      <c r="L613" s="170"/>
      <c r="M613" s="170">
        <v>-152062</v>
      </c>
    </row>
    <row r="614" spans="1:13" ht="11.25" x14ac:dyDescent="0.2">
      <c r="A614" s="165"/>
      <c r="B614" s="165" t="s">
        <v>500</v>
      </c>
      <c r="C614" s="165"/>
      <c r="D614" s="165"/>
      <c r="E614" s="165"/>
      <c r="F614" s="165"/>
      <c r="G614" s="165"/>
      <c r="H614" s="167"/>
      <c r="I614" s="165"/>
      <c r="J614" s="165"/>
      <c r="K614" s="165"/>
      <c r="L614" s="166"/>
      <c r="M614" s="166">
        <v>74624.100000000006</v>
      </c>
    </row>
    <row r="615" spans="1:13" ht="11.25" x14ac:dyDescent="0.2">
      <c r="A615" s="165"/>
      <c r="B615" s="165"/>
      <c r="C615" s="165" t="s">
        <v>501</v>
      </c>
      <c r="D615" s="165"/>
      <c r="E615" s="165"/>
      <c r="F615" s="165"/>
      <c r="G615" s="165"/>
      <c r="H615" s="167"/>
      <c r="I615" s="165"/>
      <c r="J615" s="165"/>
      <c r="K615" s="165"/>
      <c r="L615" s="166"/>
      <c r="M615" s="166">
        <v>47717.16</v>
      </c>
    </row>
    <row r="616" spans="1:13" ht="11.25" x14ac:dyDescent="0.2">
      <c r="A616" s="165"/>
      <c r="B616" s="165"/>
      <c r="C616" s="165"/>
      <c r="D616" s="165" t="s">
        <v>502</v>
      </c>
      <c r="E616" s="165"/>
      <c r="F616" s="165"/>
      <c r="G616" s="165"/>
      <c r="H616" s="167"/>
      <c r="I616" s="165"/>
      <c r="J616" s="165"/>
      <c r="K616" s="165"/>
      <c r="L616" s="166"/>
      <c r="M616" s="166">
        <v>8000</v>
      </c>
    </row>
    <row r="617" spans="1:13" ht="11.25" x14ac:dyDescent="0.2">
      <c r="A617" s="168"/>
      <c r="B617" s="168"/>
      <c r="C617" s="168"/>
      <c r="D617" s="168"/>
      <c r="E617" s="168"/>
      <c r="F617" s="168"/>
      <c r="G617" s="168" t="s">
        <v>179</v>
      </c>
      <c r="H617" s="169">
        <v>44454</v>
      </c>
      <c r="I617" s="168" t="s">
        <v>867</v>
      </c>
      <c r="J617" s="168" t="s">
        <v>452</v>
      </c>
      <c r="K617" s="168" t="s">
        <v>232</v>
      </c>
      <c r="L617" s="170">
        <v>2000</v>
      </c>
      <c r="M617" s="170">
        <v>10000</v>
      </c>
    </row>
    <row r="618" spans="1:13" ht="12" thickBot="1" x14ac:dyDescent="0.25">
      <c r="A618" s="168"/>
      <c r="B618" s="168"/>
      <c r="C618" s="168"/>
      <c r="D618" s="168"/>
      <c r="E618" s="168"/>
      <c r="F618" s="168"/>
      <c r="G618" s="168" t="s">
        <v>179</v>
      </c>
      <c r="H618" s="169">
        <v>44469</v>
      </c>
      <c r="I618" s="168" t="s">
        <v>896</v>
      </c>
      <c r="J618" s="168" t="s">
        <v>452</v>
      </c>
      <c r="K618" s="168" t="s">
        <v>232</v>
      </c>
      <c r="L618" s="171">
        <v>2000</v>
      </c>
      <c r="M618" s="171">
        <v>12000</v>
      </c>
    </row>
    <row r="619" spans="1:13" ht="11.25" x14ac:dyDescent="0.2">
      <c r="A619" s="168"/>
      <c r="B619" s="168"/>
      <c r="C619" s="168"/>
      <c r="D619" s="168" t="s">
        <v>687</v>
      </c>
      <c r="E619" s="168"/>
      <c r="F619" s="168"/>
      <c r="G619" s="168"/>
      <c r="H619" s="169"/>
      <c r="I619" s="168"/>
      <c r="J619" s="168"/>
      <c r="K619" s="168"/>
      <c r="L619" s="170">
        <v>4000</v>
      </c>
      <c r="M619" s="170">
        <v>12000</v>
      </c>
    </row>
    <row r="620" spans="1:13" ht="11.25" x14ac:dyDescent="0.2">
      <c r="A620" s="165"/>
      <c r="B620" s="165"/>
      <c r="C620" s="165"/>
      <c r="D620" s="165" t="s">
        <v>503</v>
      </c>
      <c r="E620" s="165"/>
      <c r="F620" s="165"/>
      <c r="G620" s="165"/>
      <c r="H620" s="167"/>
      <c r="I620" s="165"/>
      <c r="J620" s="165"/>
      <c r="K620" s="165"/>
      <c r="L620" s="166"/>
      <c r="M620" s="166">
        <v>8000</v>
      </c>
    </row>
    <row r="621" spans="1:13" ht="11.25" x14ac:dyDescent="0.2">
      <c r="A621" s="168"/>
      <c r="B621" s="168"/>
      <c r="C621" s="168"/>
      <c r="D621" s="168"/>
      <c r="E621" s="168"/>
      <c r="F621" s="168"/>
      <c r="G621" s="168" t="s">
        <v>179</v>
      </c>
      <c r="H621" s="169">
        <v>44454</v>
      </c>
      <c r="I621" s="168" t="s">
        <v>867</v>
      </c>
      <c r="J621" s="168" t="s">
        <v>452</v>
      </c>
      <c r="K621" s="168" t="s">
        <v>232</v>
      </c>
      <c r="L621" s="170">
        <v>2000</v>
      </c>
      <c r="M621" s="170">
        <v>10000</v>
      </c>
    </row>
    <row r="622" spans="1:13" ht="12" thickBot="1" x14ac:dyDescent="0.25">
      <c r="A622" s="168"/>
      <c r="B622" s="168"/>
      <c r="C622" s="168"/>
      <c r="D622" s="168"/>
      <c r="E622" s="168"/>
      <c r="F622" s="168"/>
      <c r="G622" s="168" t="s">
        <v>179</v>
      </c>
      <c r="H622" s="169">
        <v>44469</v>
      </c>
      <c r="I622" s="168" t="s">
        <v>896</v>
      </c>
      <c r="J622" s="168" t="s">
        <v>452</v>
      </c>
      <c r="K622" s="168" t="s">
        <v>232</v>
      </c>
      <c r="L622" s="171">
        <v>2000</v>
      </c>
      <c r="M622" s="171">
        <v>12000</v>
      </c>
    </row>
    <row r="623" spans="1:13" ht="11.25" x14ac:dyDescent="0.2">
      <c r="A623" s="168"/>
      <c r="B623" s="168"/>
      <c r="C623" s="168"/>
      <c r="D623" s="168" t="s">
        <v>688</v>
      </c>
      <c r="E623" s="168"/>
      <c r="F623" s="168"/>
      <c r="G623" s="168"/>
      <c r="H623" s="169"/>
      <c r="I623" s="168"/>
      <c r="J623" s="168"/>
      <c r="K623" s="168"/>
      <c r="L623" s="170">
        <v>4000</v>
      </c>
      <c r="M623" s="170">
        <v>12000</v>
      </c>
    </row>
    <row r="624" spans="1:13" ht="11.25" x14ac:dyDescent="0.2">
      <c r="A624" s="165"/>
      <c r="B624" s="165"/>
      <c r="C624" s="165"/>
      <c r="D624" s="165" t="s">
        <v>505</v>
      </c>
      <c r="E624" s="165"/>
      <c r="F624" s="165"/>
      <c r="G624" s="165"/>
      <c r="H624" s="167"/>
      <c r="I624" s="165"/>
      <c r="J624" s="165"/>
      <c r="K624" s="165"/>
      <c r="L624" s="166"/>
      <c r="M624" s="166">
        <v>7950</v>
      </c>
    </row>
    <row r="625" spans="1:13" ht="11.25" x14ac:dyDescent="0.2">
      <c r="A625" s="168"/>
      <c r="B625" s="168"/>
      <c r="C625" s="168"/>
      <c r="D625" s="168"/>
      <c r="E625" s="168"/>
      <c r="F625" s="168"/>
      <c r="G625" s="168" t="s">
        <v>179</v>
      </c>
      <c r="H625" s="169">
        <v>44454</v>
      </c>
      <c r="I625" s="168" t="s">
        <v>864</v>
      </c>
      <c r="J625" s="168" t="s">
        <v>418</v>
      </c>
      <c r="K625" s="168" t="s">
        <v>232</v>
      </c>
      <c r="L625" s="170">
        <v>1987.5</v>
      </c>
      <c r="M625" s="170">
        <v>9937.5</v>
      </c>
    </row>
    <row r="626" spans="1:13" ht="12" thickBot="1" x14ac:dyDescent="0.25">
      <c r="A626" s="168"/>
      <c r="B626" s="168"/>
      <c r="C626" s="168"/>
      <c r="D626" s="168"/>
      <c r="E626" s="168"/>
      <c r="F626" s="168"/>
      <c r="G626" s="168" t="s">
        <v>179</v>
      </c>
      <c r="H626" s="169">
        <v>44469</v>
      </c>
      <c r="I626" s="168" t="s">
        <v>894</v>
      </c>
      <c r="J626" s="168" t="s">
        <v>418</v>
      </c>
      <c r="K626" s="168" t="s">
        <v>232</v>
      </c>
      <c r="L626" s="171">
        <v>1987.5</v>
      </c>
      <c r="M626" s="171">
        <v>11925</v>
      </c>
    </row>
    <row r="627" spans="1:13" ht="11.25" x14ac:dyDescent="0.2">
      <c r="A627" s="168"/>
      <c r="B627" s="168"/>
      <c r="C627" s="168"/>
      <c r="D627" s="168" t="s">
        <v>689</v>
      </c>
      <c r="E627" s="168"/>
      <c r="F627" s="168"/>
      <c r="G627" s="168"/>
      <c r="H627" s="169"/>
      <c r="I627" s="168"/>
      <c r="J627" s="168"/>
      <c r="K627" s="168"/>
      <c r="L627" s="170">
        <v>3975</v>
      </c>
      <c r="M627" s="170">
        <v>11925</v>
      </c>
    </row>
    <row r="628" spans="1:13" ht="11.25" x14ac:dyDescent="0.2">
      <c r="A628" s="165"/>
      <c r="B628" s="165"/>
      <c r="C628" s="165"/>
      <c r="D628" s="165" t="s">
        <v>507</v>
      </c>
      <c r="E628" s="165"/>
      <c r="F628" s="165"/>
      <c r="G628" s="165"/>
      <c r="H628" s="167"/>
      <c r="I628" s="165"/>
      <c r="J628" s="165"/>
      <c r="K628" s="165"/>
      <c r="L628" s="166"/>
      <c r="M628" s="166">
        <v>8166.68</v>
      </c>
    </row>
    <row r="629" spans="1:13" ht="11.25" x14ac:dyDescent="0.2">
      <c r="A629" s="168"/>
      <c r="B629" s="168"/>
      <c r="C629" s="168"/>
      <c r="D629" s="168"/>
      <c r="E629" s="168"/>
      <c r="F629" s="168"/>
      <c r="G629" s="168" t="s">
        <v>179</v>
      </c>
      <c r="H629" s="169">
        <v>44454</v>
      </c>
      <c r="I629" s="168" t="s">
        <v>865</v>
      </c>
      <c r="J629" s="168" t="s">
        <v>451</v>
      </c>
      <c r="K629" s="168" t="s">
        <v>232</v>
      </c>
      <c r="L629" s="170">
        <v>2041.67</v>
      </c>
      <c r="M629" s="170">
        <v>10208.35</v>
      </c>
    </row>
    <row r="630" spans="1:13" ht="11.25" x14ac:dyDescent="0.2">
      <c r="A630" s="168"/>
      <c r="B630" s="168"/>
      <c r="C630" s="168"/>
      <c r="D630" s="168"/>
      <c r="E630" s="168"/>
      <c r="F630" s="168"/>
      <c r="G630" s="168" t="s">
        <v>179</v>
      </c>
      <c r="H630" s="169">
        <v>44469</v>
      </c>
      <c r="I630" s="168" t="s">
        <v>893</v>
      </c>
      <c r="J630" s="168" t="s">
        <v>451</v>
      </c>
      <c r="K630" s="168" t="s">
        <v>232</v>
      </c>
      <c r="L630" s="170">
        <v>2041.67</v>
      </c>
      <c r="M630" s="170">
        <v>12250.02</v>
      </c>
    </row>
    <row r="631" spans="1:13" ht="12" thickBot="1" x14ac:dyDescent="0.25">
      <c r="A631" s="168"/>
      <c r="B631" s="168"/>
      <c r="C631" s="168"/>
      <c r="D631" s="168"/>
      <c r="E631" s="168"/>
      <c r="F631" s="168"/>
      <c r="G631" s="168" t="s">
        <v>179</v>
      </c>
      <c r="H631" s="169">
        <v>44469</v>
      </c>
      <c r="I631" s="168" t="s">
        <v>893</v>
      </c>
      <c r="J631" s="168" t="s">
        <v>451</v>
      </c>
      <c r="K631" s="168" t="s">
        <v>232</v>
      </c>
      <c r="L631" s="171">
        <v>871.72</v>
      </c>
      <c r="M631" s="171">
        <v>13121.74</v>
      </c>
    </row>
    <row r="632" spans="1:13" ht="11.25" x14ac:dyDescent="0.2">
      <c r="A632" s="168"/>
      <c r="B632" s="168"/>
      <c r="C632" s="168"/>
      <c r="D632" s="168" t="s">
        <v>690</v>
      </c>
      <c r="E632" s="168"/>
      <c r="F632" s="168"/>
      <c r="G632" s="168"/>
      <c r="H632" s="169"/>
      <c r="I632" s="168"/>
      <c r="J632" s="168"/>
      <c r="K632" s="168"/>
      <c r="L632" s="170">
        <v>4955.0600000000004</v>
      </c>
      <c r="M632" s="170">
        <v>13121.74</v>
      </c>
    </row>
    <row r="633" spans="1:13" ht="11.25" x14ac:dyDescent="0.2">
      <c r="A633" s="165"/>
      <c r="B633" s="165"/>
      <c r="C633" s="165"/>
      <c r="D633" s="165" t="s">
        <v>508</v>
      </c>
      <c r="E633" s="165"/>
      <c r="F633" s="165"/>
      <c r="G633" s="165"/>
      <c r="H633" s="167"/>
      <c r="I633" s="165"/>
      <c r="J633" s="165"/>
      <c r="K633" s="165"/>
      <c r="L633" s="166"/>
      <c r="M633" s="166">
        <v>9750</v>
      </c>
    </row>
    <row r="634" spans="1:13" ht="11.25" x14ac:dyDescent="0.2">
      <c r="A634" s="168"/>
      <c r="B634" s="168"/>
      <c r="C634" s="168"/>
      <c r="D634" s="168"/>
      <c r="E634" s="168"/>
      <c r="F634" s="168"/>
      <c r="G634" s="168" t="s">
        <v>179</v>
      </c>
      <c r="H634" s="169">
        <v>44454</v>
      </c>
      <c r="I634" s="168" t="s">
        <v>866</v>
      </c>
      <c r="J634" s="168" t="s">
        <v>182</v>
      </c>
      <c r="K634" s="168" t="s">
        <v>232</v>
      </c>
      <c r="L634" s="170">
        <v>2437.5</v>
      </c>
      <c r="M634" s="170">
        <v>12187.5</v>
      </c>
    </row>
    <row r="635" spans="1:13" ht="12" thickBot="1" x14ac:dyDescent="0.25">
      <c r="A635" s="168"/>
      <c r="B635" s="168"/>
      <c r="C635" s="168"/>
      <c r="D635" s="168"/>
      <c r="E635" s="168"/>
      <c r="F635" s="168"/>
      <c r="G635" s="168" t="s">
        <v>179</v>
      </c>
      <c r="H635" s="169">
        <v>44469</v>
      </c>
      <c r="I635" s="168" t="s">
        <v>895</v>
      </c>
      <c r="J635" s="168" t="s">
        <v>182</v>
      </c>
      <c r="K635" s="168" t="s">
        <v>232</v>
      </c>
      <c r="L635" s="171">
        <v>2437.5</v>
      </c>
      <c r="M635" s="171">
        <v>14625</v>
      </c>
    </row>
    <row r="636" spans="1:13" ht="11.25" x14ac:dyDescent="0.2">
      <c r="A636" s="168"/>
      <c r="B636" s="168"/>
      <c r="C636" s="168"/>
      <c r="D636" s="168" t="s">
        <v>691</v>
      </c>
      <c r="E636" s="168"/>
      <c r="F636" s="168"/>
      <c r="G636" s="168"/>
      <c r="H636" s="169"/>
      <c r="I636" s="168"/>
      <c r="J636" s="168"/>
      <c r="K636" s="168"/>
      <c r="L636" s="170">
        <v>4875</v>
      </c>
      <c r="M636" s="170">
        <v>14625</v>
      </c>
    </row>
    <row r="637" spans="1:13" ht="11.25" x14ac:dyDescent="0.2">
      <c r="A637" s="165"/>
      <c r="B637" s="165"/>
      <c r="C637" s="165"/>
      <c r="D637" s="165" t="s">
        <v>509</v>
      </c>
      <c r="E637" s="165"/>
      <c r="F637" s="165"/>
      <c r="G637" s="165"/>
      <c r="H637" s="167"/>
      <c r="I637" s="165"/>
      <c r="J637" s="165"/>
      <c r="K637" s="165"/>
      <c r="L637" s="166"/>
      <c r="M637" s="166">
        <v>1930.05</v>
      </c>
    </row>
    <row r="638" spans="1:13" ht="11.25" x14ac:dyDescent="0.2">
      <c r="A638" s="168"/>
      <c r="B638" s="168"/>
      <c r="C638" s="168"/>
      <c r="D638" s="168"/>
      <c r="E638" s="168"/>
      <c r="F638" s="168"/>
      <c r="G638" s="168" t="s">
        <v>179</v>
      </c>
      <c r="H638" s="169">
        <v>44442</v>
      </c>
      <c r="I638" s="168" t="s">
        <v>847</v>
      </c>
      <c r="J638" s="168" t="s">
        <v>748</v>
      </c>
      <c r="K638" s="168" t="s">
        <v>232</v>
      </c>
      <c r="L638" s="170">
        <v>620.58000000000004</v>
      </c>
      <c r="M638" s="170">
        <v>2550.63</v>
      </c>
    </row>
    <row r="639" spans="1:13" ht="12" thickBot="1" x14ac:dyDescent="0.25">
      <c r="A639" s="168"/>
      <c r="B639" s="168"/>
      <c r="C639" s="168"/>
      <c r="D639" s="168"/>
      <c r="E639" s="168"/>
      <c r="F639" s="168"/>
      <c r="G639" s="168" t="s">
        <v>179</v>
      </c>
      <c r="H639" s="169">
        <v>44456</v>
      </c>
      <c r="I639" s="168" t="s">
        <v>871</v>
      </c>
      <c r="J639" s="168" t="s">
        <v>748</v>
      </c>
      <c r="K639" s="168" t="s">
        <v>232</v>
      </c>
      <c r="L639" s="171">
        <v>636.28</v>
      </c>
      <c r="M639" s="171">
        <v>3186.91</v>
      </c>
    </row>
    <row r="640" spans="1:13" ht="11.25" x14ac:dyDescent="0.2">
      <c r="A640" s="168"/>
      <c r="B640" s="168"/>
      <c r="C640" s="168"/>
      <c r="D640" s="168" t="s">
        <v>692</v>
      </c>
      <c r="E640" s="168"/>
      <c r="F640" s="168"/>
      <c r="G640" s="168"/>
      <c r="H640" s="169"/>
      <c r="I640" s="168"/>
      <c r="J640" s="168"/>
      <c r="K640" s="168"/>
      <c r="L640" s="170">
        <v>1256.8599999999999</v>
      </c>
      <c r="M640" s="170">
        <v>3186.91</v>
      </c>
    </row>
    <row r="641" spans="1:13" ht="11.25" x14ac:dyDescent="0.2">
      <c r="A641" s="165"/>
      <c r="B641" s="165"/>
      <c r="C641" s="165"/>
      <c r="D641" s="165" t="s">
        <v>510</v>
      </c>
      <c r="E641" s="165"/>
      <c r="F641" s="165"/>
      <c r="G641" s="165"/>
      <c r="H641" s="167"/>
      <c r="I641" s="165"/>
      <c r="J641" s="165"/>
      <c r="K641" s="165"/>
      <c r="L641" s="166"/>
      <c r="M641" s="166">
        <v>2315.4299999999998</v>
      </c>
    </row>
    <row r="642" spans="1:13" ht="11.25" x14ac:dyDescent="0.2">
      <c r="A642" s="168"/>
      <c r="B642" s="168"/>
      <c r="C642" s="168"/>
      <c r="D642" s="168"/>
      <c r="E642" s="168"/>
      <c r="F642" s="168"/>
      <c r="G642" s="168" t="s">
        <v>179</v>
      </c>
      <c r="H642" s="169">
        <v>44442</v>
      </c>
      <c r="I642" s="168" t="s">
        <v>848</v>
      </c>
      <c r="J642" s="168" t="s">
        <v>183</v>
      </c>
      <c r="K642" s="168" t="s">
        <v>232</v>
      </c>
      <c r="L642" s="170">
        <v>600.37</v>
      </c>
      <c r="M642" s="170">
        <v>2915.8</v>
      </c>
    </row>
    <row r="643" spans="1:13" ht="12" thickBot="1" x14ac:dyDescent="0.25">
      <c r="A643" s="168"/>
      <c r="B643" s="168"/>
      <c r="C643" s="168"/>
      <c r="D643" s="168"/>
      <c r="E643" s="168"/>
      <c r="F643" s="168"/>
      <c r="G643" s="168" t="s">
        <v>179</v>
      </c>
      <c r="H643" s="169">
        <v>44456</v>
      </c>
      <c r="I643" s="168" t="s">
        <v>870</v>
      </c>
      <c r="J643" s="168" t="s">
        <v>183</v>
      </c>
      <c r="K643" s="168" t="s">
        <v>232</v>
      </c>
      <c r="L643" s="171">
        <v>629.04999999999995</v>
      </c>
      <c r="M643" s="171">
        <v>3544.85</v>
      </c>
    </row>
    <row r="644" spans="1:13" ht="11.25" x14ac:dyDescent="0.2">
      <c r="A644" s="168"/>
      <c r="B644" s="168"/>
      <c r="C644" s="168"/>
      <c r="D644" s="168" t="s">
        <v>693</v>
      </c>
      <c r="E644" s="168"/>
      <c r="F644" s="168"/>
      <c r="G644" s="168"/>
      <c r="H644" s="169"/>
      <c r="I644" s="168"/>
      <c r="J644" s="168"/>
      <c r="K644" s="168"/>
      <c r="L644" s="170">
        <v>1229.42</v>
      </c>
      <c r="M644" s="170">
        <v>3544.85</v>
      </c>
    </row>
    <row r="645" spans="1:13" ht="11.25" x14ac:dyDescent="0.2">
      <c r="A645" s="165"/>
      <c r="B645" s="165"/>
      <c r="C645" s="165"/>
      <c r="D645" s="165" t="s">
        <v>511</v>
      </c>
      <c r="E645" s="165"/>
      <c r="F645" s="165"/>
      <c r="G645" s="165"/>
      <c r="H645" s="167"/>
      <c r="I645" s="165"/>
      <c r="J645" s="165"/>
      <c r="K645" s="165"/>
      <c r="L645" s="166"/>
      <c r="M645" s="166">
        <v>1605</v>
      </c>
    </row>
    <row r="646" spans="1:13" ht="15.75" thickBot="1" x14ac:dyDescent="0.3">
      <c r="A646" s="164"/>
      <c r="B646" s="164"/>
      <c r="C646" s="164"/>
      <c r="D646" s="164"/>
      <c r="E646" s="164"/>
      <c r="F646" s="168"/>
      <c r="G646" s="168" t="s">
        <v>179</v>
      </c>
      <c r="H646" s="169">
        <v>44456</v>
      </c>
      <c r="I646" s="168" t="s">
        <v>869</v>
      </c>
      <c r="J646" s="168" t="s">
        <v>804</v>
      </c>
      <c r="K646" s="168" t="s">
        <v>232</v>
      </c>
      <c r="L646" s="171">
        <v>405</v>
      </c>
      <c r="M646" s="171">
        <v>2010</v>
      </c>
    </row>
    <row r="647" spans="1:13" ht="11.25" x14ac:dyDescent="0.2">
      <c r="A647" s="168"/>
      <c r="B647" s="168"/>
      <c r="C647" s="168"/>
      <c r="D647" s="168" t="s">
        <v>694</v>
      </c>
      <c r="E647" s="168"/>
      <c r="F647" s="168"/>
      <c r="G647" s="168"/>
      <c r="H647" s="169"/>
      <c r="I647" s="168"/>
      <c r="J647" s="168"/>
      <c r="K647" s="168"/>
      <c r="L647" s="170">
        <v>405</v>
      </c>
      <c r="M647" s="170">
        <v>2010</v>
      </c>
    </row>
    <row r="648" spans="1:13" ht="11.25" x14ac:dyDescent="0.2">
      <c r="A648" s="165"/>
      <c r="B648" s="165"/>
      <c r="C648" s="165"/>
      <c r="D648" s="165" t="s">
        <v>512</v>
      </c>
      <c r="E648" s="165"/>
      <c r="F648" s="165"/>
      <c r="G648" s="165"/>
      <c r="H648" s="167"/>
      <c r="I648" s="165"/>
      <c r="J648" s="165"/>
      <c r="K648" s="165"/>
      <c r="L648" s="166"/>
      <c r="M648" s="166">
        <v>0</v>
      </c>
    </row>
    <row r="649" spans="1:13" ht="11.25" x14ac:dyDescent="0.2">
      <c r="A649" s="168"/>
      <c r="B649" s="168"/>
      <c r="C649" s="168"/>
      <c r="D649" s="168"/>
      <c r="E649" s="168"/>
      <c r="F649" s="168"/>
      <c r="G649" s="168" t="s">
        <v>179</v>
      </c>
      <c r="H649" s="169">
        <v>44456</v>
      </c>
      <c r="I649" s="168" t="s">
        <v>876</v>
      </c>
      <c r="J649" s="168" t="s">
        <v>809</v>
      </c>
      <c r="K649" s="168" t="s">
        <v>232</v>
      </c>
      <c r="L649" s="170">
        <v>22.5</v>
      </c>
      <c r="M649" s="170">
        <v>22.5</v>
      </c>
    </row>
    <row r="650" spans="1:13" ht="11.25" x14ac:dyDescent="0.2">
      <c r="A650" s="168"/>
      <c r="B650" s="168"/>
      <c r="C650" s="168"/>
      <c r="D650" s="168"/>
      <c r="E650" s="168"/>
      <c r="F650" s="168"/>
      <c r="G650" s="168" t="s">
        <v>179</v>
      </c>
      <c r="H650" s="169">
        <v>44456</v>
      </c>
      <c r="I650" s="168" t="s">
        <v>874</v>
      </c>
      <c r="J650" s="168" t="s">
        <v>807</v>
      </c>
      <c r="K650" s="168" t="s">
        <v>232</v>
      </c>
      <c r="L650" s="170">
        <v>22.5</v>
      </c>
      <c r="M650" s="170">
        <v>45</v>
      </c>
    </row>
    <row r="651" spans="1:13" ht="11.25" x14ac:dyDescent="0.2">
      <c r="A651" s="168"/>
      <c r="B651" s="168"/>
      <c r="C651" s="168"/>
      <c r="D651" s="168"/>
      <c r="E651" s="168"/>
      <c r="F651" s="168"/>
      <c r="G651" s="168" t="s">
        <v>179</v>
      </c>
      <c r="H651" s="169">
        <v>44456</v>
      </c>
      <c r="I651" s="168" t="s">
        <v>872</v>
      </c>
      <c r="J651" s="168" t="s">
        <v>805</v>
      </c>
      <c r="K651" s="168" t="s">
        <v>232</v>
      </c>
      <c r="L651" s="170">
        <v>22.95</v>
      </c>
      <c r="M651" s="170">
        <v>67.95</v>
      </c>
    </row>
    <row r="652" spans="1:13" ht="11.25" x14ac:dyDescent="0.2">
      <c r="A652" s="168"/>
      <c r="B652" s="168"/>
      <c r="C652" s="168"/>
      <c r="D652" s="168"/>
      <c r="E652" s="168"/>
      <c r="F652" s="168"/>
      <c r="G652" s="168" t="s">
        <v>179</v>
      </c>
      <c r="H652" s="169">
        <v>44456</v>
      </c>
      <c r="I652" s="168" t="s">
        <v>875</v>
      </c>
      <c r="J652" s="168" t="s">
        <v>808</v>
      </c>
      <c r="K652" s="168" t="s">
        <v>232</v>
      </c>
      <c r="L652" s="170">
        <v>15</v>
      </c>
      <c r="M652" s="170">
        <v>82.95</v>
      </c>
    </row>
    <row r="653" spans="1:13" ht="11.25" x14ac:dyDescent="0.2">
      <c r="A653" s="168"/>
      <c r="B653" s="168"/>
      <c r="C653" s="168"/>
      <c r="D653" s="168"/>
      <c r="E653" s="168"/>
      <c r="F653" s="168"/>
      <c r="G653" s="168" t="s">
        <v>179</v>
      </c>
      <c r="H653" s="169">
        <v>44456</v>
      </c>
      <c r="I653" s="168" t="s">
        <v>873</v>
      </c>
      <c r="J653" s="168" t="s">
        <v>806</v>
      </c>
      <c r="K653" s="168" t="s">
        <v>232</v>
      </c>
      <c r="L653" s="170">
        <v>15.3</v>
      </c>
      <c r="M653" s="170">
        <v>98.25</v>
      </c>
    </row>
    <row r="654" spans="1:13" ht="12" thickBot="1" x14ac:dyDescent="0.25">
      <c r="A654" s="168"/>
      <c r="B654" s="168"/>
      <c r="C654" s="168"/>
      <c r="D654" s="168"/>
      <c r="E654" s="168"/>
      <c r="F654" s="168"/>
      <c r="G654" s="168" t="s">
        <v>179</v>
      </c>
      <c r="H654" s="169">
        <v>44456</v>
      </c>
      <c r="I654" s="168" t="s">
        <v>877</v>
      </c>
      <c r="J654" s="168" t="s">
        <v>810</v>
      </c>
      <c r="K654" s="168" t="s">
        <v>232</v>
      </c>
      <c r="L654" s="171">
        <v>15</v>
      </c>
      <c r="M654" s="171">
        <v>113.25</v>
      </c>
    </row>
    <row r="655" spans="1:13" ht="11.25" x14ac:dyDescent="0.2">
      <c r="A655" s="168"/>
      <c r="B655" s="168"/>
      <c r="C655" s="168"/>
      <c r="D655" s="168" t="s">
        <v>948</v>
      </c>
      <c r="E655" s="168"/>
      <c r="F655" s="168"/>
      <c r="G655" s="168"/>
      <c r="H655" s="169"/>
      <c r="I655" s="168"/>
      <c r="J655" s="168"/>
      <c r="K655" s="168"/>
      <c r="L655" s="170">
        <v>113.25</v>
      </c>
      <c r="M655" s="170">
        <v>113.25</v>
      </c>
    </row>
    <row r="656" spans="1:13" ht="11.25" x14ac:dyDescent="0.2">
      <c r="A656" s="165"/>
      <c r="B656" s="165"/>
      <c r="C656" s="165"/>
      <c r="D656" s="165" t="s">
        <v>513</v>
      </c>
      <c r="E656" s="165"/>
      <c r="F656" s="165"/>
      <c r="G656" s="165"/>
      <c r="H656" s="167"/>
      <c r="I656" s="165"/>
      <c r="J656" s="165"/>
      <c r="K656" s="165"/>
      <c r="L656" s="166"/>
      <c r="M656" s="166">
        <v>0</v>
      </c>
    </row>
    <row r="657" spans="1:13" ht="11.25" x14ac:dyDescent="0.2">
      <c r="A657" s="168"/>
      <c r="B657" s="168"/>
      <c r="C657" s="168"/>
      <c r="D657" s="168"/>
      <c r="E657" s="168"/>
      <c r="F657" s="168"/>
      <c r="G657" s="168" t="s">
        <v>179</v>
      </c>
      <c r="H657" s="169">
        <v>44456</v>
      </c>
      <c r="I657" s="168" t="s">
        <v>881</v>
      </c>
      <c r="J657" s="168" t="s">
        <v>814</v>
      </c>
      <c r="K657" s="168" t="s">
        <v>232</v>
      </c>
      <c r="L657" s="170">
        <v>15</v>
      </c>
      <c r="M657" s="170">
        <v>15</v>
      </c>
    </row>
    <row r="658" spans="1:13" ht="11.25" x14ac:dyDescent="0.2">
      <c r="A658" s="168"/>
      <c r="B658" s="168"/>
      <c r="C658" s="168"/>
      <c r="D658" s="168"/>
      <c r="E658" s="168"/>
      <c r="F658" s="168"/>
      <c r="G658" s="168" t="s">
        <v>179</v>
      </c>
      <c r="H658" s="169">
        <v>44456</v>
      </c>
      <c r="I658" s="168" t="s">
        <v>880</v>
      </c>
      <c r="J658" s="168" t="s">
        <v>813</v>
      </c>
      <c r="K658" s="168" t="s">
        <v>232</v>
      </c>
      <c r="L658" s="170">
        <v>15</v>
      </c>
      <c r="M658" s="170">
        <v>30</v>
      </c>
    </row>
    <row r="659" spans="1:13" ht="11.25" x14ac:dyDescent="0.2">
      <c r="A659" s="168"/>
      <c r="B659" s="168"/>
      <c r="C659" s="168"/>
      <c r="D659" s="168"/>
      <c r="E659" s="168"/>
      <c r="F659" s="168"/>
      <c r="G659" s="168" t="s">
        <v>179</v>
      </c>
      <c r="H659" s="169">
        <v>44456</v>
      </c>
      <c r="I659" s="168" t="s">
        <v>878</v>
      </c>
      <c r="J659" s="168" t="s">
        <v>811</v>
      </c>
      <c r="K659" s="168" t="s">
        <v>232</v>
      </c>
      <c r="L659" s="170">
        <v>30</v>
      </c>
      <c r="M659" s="170">
        <v>60</v>
      </c>
    </row>
    <row r="660" spans="1:13" ht="12" thickBot="1" x14ac:dyDescent="0.25">
      <c r="A660" s="168"/>
      <c r="B660" s="168"/>
      <c r="C660" s="168"/>
      <c r="D660" s="168"/>
      <c r="E660" s="168"/>
      <c r="F660" s="168"/>
      <c r="G660" s="168" t="s">
        <v>179</v>
      </c>
      <c r="H660" s="169">
        <v>44456</v>
      </c>
      <c r="I660" s="168" t="s">
        <v>879</v>
      </c>
      <c r="J660" s="168" t="s">
        <v>812</v>
      </c>
      <c r="K660" s="168" t="s">
        <v>232</v>
      </c>
      <c r="L660" s="172">
        <v>15</v>
      </c>
      <c r="M660" s="172">
        <v>75</v>
      </c>
    </row>
    <row r="661" spans="1:13" ht="12" thickBot="1" x14ac:dyDescent="0.25">
      <c r="A661" s="168"/>
      <c r="B661" s="168"/>
      <c r="C661" s="168"/>
      <c r="D661" s="168" t="s">
        <v>949</v>
      </c>
      <c r="E661" s="168"/>
      <c r="F661" s="168"/>
      <c r="G661" s="168"/>
      <c r="H661" s="169"/>
      <c r="I661" s="168"/>
      <c r="J661" s="168"/>
      <c r="K661" s="168"/>
      <c r="L661" s="173">
        <v>75</v>
      </c>
      <c r="M661" s="173">
        <v>75</v>
      </c>
    </row>
    <row r="662" spans="1:13" ht="11.25" x14ac:dyDescent="0.2">
      <c r="A662" s="168"/>
      <c r="B662" s="168"/>
      <c r="C662" s="168" t="s">
        <v>514</v>
      </c>
      <c r="D662" s="168"/>
      <c r="E662" s="168"/>
      <c r="F662" s="168"/>
      <c r="G662" s="168"/>
      <c r="H662" s="169"/>
      <c r="I662" s="168"/>
      <c r="J662" s="168"/>
      <c r="K662" s="168"/>
      <c r="L662" s="170">
        <v>24884.59</v>
      </c>
      <c r="M662" s="170">
        <v>72601.75</v>
      </c>
    </row>
    <row r="663" spans="1:13" ht="11.25" x14ac:dyDescent="0.2">
      <c r="A663" s="165"/>
      <c r="B663" s="165"/>
      <c r="C663" s="165" t="s">
        <v>515</v>
      </c>
      <c r="D663" s="165"/>
      <c r="E663" s="165"/>
      <c r="F663" s="165"/>
      <c r="G663" s="165"/>
      <c r="H663" s="167"/>
      <c r="I663" s="165"/>
      <c r="J663" s="165"/>
      <c r="K663" s="165"/>
      <c r="L663" s="166"/>
      <c r="M663" s="166">
        <v>2094.88</v>
      </c>
    </row>
    <row r="664" spans="1:13" ht="11.25" x14ac:dyDescent="0.2">
      <c r="A664" s="165"/>
      <c r="B664" s="165"/>
      <c r="C664" s="165"/>
      <c r="D664" s="165" t="s">
        <v>516</v>
      </c>
      <c r="E664" s="165"/>
      <c r="F664" s="165"/>
      <c r="G664" s="165"/>
      <c r="H664" s="167"/>
      <c r="I664" s="165"/>
      <c r="J664" s="165"/>
      <c r="K664" s="165"/>
      <c r="L664" s="166"/>
      <c r="M664" s="166">
        <v>847.13</v>
      </c>
    </row>
    <row r="665" spans="1:13" ht="11.25" x14ac:dyDescent="0.2">
      <c r="A665" s="168"/>
      <c r="B665" s="168"/>
      <c r="C665" s="168"/>
      <c r="D665" s="168"/>
      <c r="E665" s="168"/>
      <c r="F665" s="168"/>
      <c r="G665" s="168" t="s">
        <v>180</v>
      </c>
      <c r="H665" s="169">
        <v>44445</v>
      </c>
      <c r="I665" s="168" t="s">
        <v>851</v>
      </c>
      <c r="J665" s="168" t="s">
        <v>785</v>
      </c>
      <c r="K665" s="168" t="s">
        <v>950</v>
      </c>
      <c r="L665" s="170">
        <v>800</v>
      </c>
      <c r="M665" s="170">
        <v>1647.13</v>
      </c>
    </row>
    <row r="666" spans="1:13" ht="12" thickBot="1" x14ac:dyDescent="0.25">
      <c r="A666" s="168"/>
      <c r="B666" s="168"/>
      <c r="C666" s="168"/>
      <c r="D666" s="168"/>
      <c r="E666" s="168"/>
      <c r="F666" s="168"/>
      <c r="G666" s="168" t="s">
        <v>180</v>
      </c>
      <c r="H666" s="169">
        <v>44445</v>
      </c>
      <c r="I666" s="168" t="s">
        <v>852</v>
      </c>
      <c r="J666" s="168" t="s">
        <v>785</v>
      </c>
      <c r="K666" s="168" t="s">
        <v>950</v>
      </c>
      <c r="L666" s="171">
        <v>800</v>
      </c>
      <c r="M666" s="171">
        <v>2447.13</v>
      </c>
    </row>
    <row r="667" spans="1:13" ht="11.25" x14ac:dyDescent="0.2">
      <c r="A667" s="168"/>
      <c r="B667" s="168"/>
      <c r="C667" s="168"/>
      <c r="D667" s="168" t="s">
        <v>695</v>
      </c>
      <c r="E667" s="168"/>
      <c r="F667" s="168"/>
      <c r="G667" s="168"/>
      <c r="H667" s="169"/>
      <c r="I667" s="168"/>
      <c r="J667" s="168"/>
      <c r="K667" s="168"/>
      <c r="L667" s="170">
        <v>1600</v>
      </c>
      <c r="M667" s="170">
        <v>2447.13</v>
      </c>
    </row>
    <row r="668" spans="1:13" ht="11.25" x14ac:dyDescent="0.2">
      <c r="A668" s="165"/>
      <c r="B668" s="165"/>
      <c r="C668" s="165"/>
      <c r="D668" s="165" t="s">
        <v>517</v>
      </c>
      <c r="E668" s="165"/>
      <c r="F668" s="165"/>
      <c r="G668" s="165"/>
      <c r="H668" s="167"/>
      <c r="I668" s="165"/>
      <c r="J668" s="165"/>
      <c r="K668" s="165"/>
      <c r="L668" s="166"/>
      <c r="M668" s="166">
        <v>387.5</v>
      </c>
    </row>
    <row r="669" spans="1:13" ht="11.25" x14ac:dyDescent="0.2">
      <c r="A669" s="168"/>
      <c r="B669" s="168"/>
      <c r="C669" s="168"/>
      <c r="D669" s="168"/>
      <c r="E669" s="168"/>
      <c r="F669" s="168"/>
      <c r="G669" s="168" t="s">
        <v>180</v>
      </c>
      <c r="H669" s="169">
        <v>44445</v>
      </c>
      <c r="I669" s="168" t="s">
        <v>851</v>
      </c>
      <c r="J669" s="168" t="s">
        <v>785</v>
      </c>
      <c r="K669" s="168" t="s">
        <v>951</v>
      </c>
      <c r="L669" s="170">
        <v>397.5</v>
      </c>
      <c r="M669" s="170">
        <v>785</v>
      </c>
    </row>
    <row r="670" spans="1:13" ht="12" thickBot="1" x14ac:dyDescent="0.25">
      <c r="A670" s="168"/>
      <c r="B670" s="168"/>
      <c r="C670" s="168"/>
      <c r="D670" s="168"/>
      <c r="E670" s="168"/>
      <c r="F670" s="168"/>
      <c r="G670" s="168" t="s">
        <v>180</v>
      </c>
      <c r="H670" s="169">
        <v>44445</v>
      </c>
      <c r="I670" s="168" t="s">
        <v>852</v>
      </c>
      <c r="J670" s="168" t="s">
        <v>785</v>
      </c>
      <c r="K670" s="168" t="s">
        <v>951</v>
      </c>
      <c r="L670" s="171">
        <v>397.5</v>
      </c>
      <c r="M670" s="171">
        <v>1182.5</v>
      </c>
    </row>
    <row r="671" spans="1:13" ht="11.25" x14ac:dyDescent="0.2">
      <c r="A671" s="168"/>
      <c r="B671" s="168"/>
      <c r="C671" s="168"/>
      <c r="D671" s="168" t="s">
        <v>696</v>
      </c>
      <c r="E671" s="168"/>
      <c r="F671" s="168"/>
      <c r="G671" s="168"/>
      <c r="H671" s="169"/>
      <c r="I671" s="168"/>
      <c r="J671" s="168"/>
      <c r="K671" s="168"/>
      <c r="L671" s="170">
        <v>795</v>
      </c>
      <c r="M671" s="170">
        <v>1182.5</v>
      </c>
    </row>
    <row r="672" spans="1:13" ht="11.25" x14ac:dyDescent="0.2">
      <c r="A672" s="165"/>
      <c r="B672" s="165"/>
      <c r="C672" s="165"/>
      <c r="D672" s="165" t="s">
        <v>518</v>
      </c>
      <c r="E672" s="165"/>
      <c r="F672" s="165"/>
      <c r="G672" s="165"/>
      <c r="H672" s="167"/>
      <c r="I672" s="165"/>
      <c r="J672" s="165"/>
      <c r="K672" s="165"/>
      <c r="L672" s="166"/>
      <c r="M672" s="166">
        <v>398.33</v>
      </c>
    </row>
    <row r="673" spans="1:13" ht="11.25" x14ac:dyDescent="0.2">
      <c r="A673" s="168"/>
      <c r="B673" s="168"/>
      <c r="C673" s="168"/>
      <c r="D673" s="168"/>
      <c r="E673" s="168"/>
      <c r="F673" s="168"/>
      <c r="G673" s="168" t="s">
        <v>180</v>
      </c>
      <c r="H673" s="169">
        <v>44445</v>
      </c>
      <c r="I673" s="168" t="s">
        <v>851</v>
      </c>
      <c r="J673" s="168" t="s">
        <v>785</v>
      </c>
      <c r="K673" s="168" t="s">
        <v>952</v>
      </c>
      <c r="L673" s="170">
        <v>408.33</v>
      </c>
      <c r="M673" s="170">
        <v>806.66</v>
      </c>
    </row>
    <row r="674" spans="1:13" ht="12" thickBot="1" x14ac:dyDescent="0.25">
      <c r="A674" s="168"/>
      <c r="B674" s="168"/>
      <c r="C674" s="168"/>
      <c r="D674" s="168"/>
      <c r="E674" s="168"/>
      <c r="F674" s="168"/>
      <c r="G674" s="168" t="s">
        <v>180</v>
      </c>
      <c r="H674" s="169">
        <v>44445</v>
      </c>
      <c r="I674" s="168" t="s">
        <v>852</v>
      </c>
      <c r="J674" s="168" t="s">
        <v>785</v>
      </c>
      <c r="K674" s="168" t="s">
        <v>952</v>
      </c>
      <c r="L674" s="171">
        <v>408.33</v>
      </c>
      <c r="M674" s="171">
        <v>1214.99</v>
      </c>
    </row>
    <row r="675" spans="1:13" ht="11.25" x14ac:dyDescent="0.2">
      <c r="A675" s="168"/>
      <c r="B675" s="168"/>
      <c r="C675" s="168"/>
      <c r="D675" s="168" t="s">
        <v>697</v>
      </c>
      <c r="E675" s="168"/>
      <c r="F675" s="168"/>
      <c r="G675" s="168"/>
      <c r="H675" s="169"/>
      <c r="I675" s="168"/>
      <c r="J675" s="168"/>
      <c r="K675" s="168"/>
      <c r="L675" s="170">
        <v>816.66</v>
      </c>
      <c r="M675" s="170">
        <v>1214.99</v>
      </c>
    </row>
    <row r="676" spans="1:13" ht="11.25" x14ac:dyDescent="0.2">
      <c r="A676" s="165"/>
      <c r="B676" s="165"/>
      <c r="C676" s="165"/>
      <c r="D676" s="165" t="s">
        <v>519</v>
      </c>
      <c r="E676" s="165"/>
      <c r="F676" s="165"/>
      <c r="G676" s="165"/>
      <c r="H676" s="167"/>
      <c r="I676" s="165"/>
      <c r="J676" s="165"/>
      <c r="K676" s="165"/>
      <c r="L676" s="166"/>
      <c r="M676" s="166">
        <v>461.92</v>
      </c>
    </row>
    <row r="677" spans="1:13" ht="11.25" x14ac:dyDescent="0.2">
      <c r="A677" s="168"/>
      <c r="B677" s="168"/>
      <c r="C677" s="168"/>
      <c r="D677" s="168"/>
      <c r="E677" s="168"/>
      <c r="F677" s="168"/>
      <c r="G677" s="168" t="s">
        <v>180</v>
      </c>
      <c r="H677" s="169">
        <v>44445</v>
      </c>
      <c r="I677" s="168" t="s">
        <v>851</v>
      </c>
      <c r="J677" s="168" t="s">
        <v>785</v>
      </c>
      <c r="K677" s="168" t="s">
        <v>953</v>
      </c>
      <c r="L677" s="170">
        <v>487.5</v>
      </c>
      <c r="M677" s="170">
        <v>949.42</v>
      </c>
    </row>
    <row r="678" spans="1:13" ht="12" thickBot="1" x14ac:dyDescent="0.25">
      <c r="A678" s="168"/>
      <c r="B678" s="168"/>
      <c r="C678" s="168"/>
      <c r="D678" s="168"/>
      <c r="E678" s="168"/>
      <c r="F678" s="168"/>
      <c r="G678" s="168" t="s">
        <v>180</v>
      </c>
      <c r="H678" s="169">
        <v>44445</v>
      </c>
      <c r="I678" s="168" t="s">
        <v>852</v>
      </c>
      <c r="J678" s="168" t="s">
        <v>785</v>
      </c>
      <c r="K678" s="168" t="s">
        <v>953</v>
      </c>
      <c r="L678" s="172">
        <v>487.5</v>
      </c>
      <c r="M678" s="172">
        <v>1436.92</v>
      </c>
    </row>
    <row r="679" spans="1:13" ht="12" thickBot="1" x14ac:dyDescent="0.25">
      <c r="A679" s="168"/>
      <c r="B679" s="168"/>
      <c r="C679" s="168"/>
      <c r="D679" s="168" t="s">
        <v>698</v>
      </c>
      <c r="E679" s="168"/>
      <c r="F679" s="168"/>
      <c r="G679" s="168"/>
      <c r="H679" s="169"/>
      <c r="I679" s="168"/>
      <c r="J679" s="168"/>
      <c r="K679" s="168"/>
      <c r="L679" s="173">
        <v>975</v>
      </c>
      <c r="M679" s="173">
        <v>1436.92</v>
      </c>
    </row>
    <row r="680" spans="1:13" ht="11.25" x14ac:dyDescent="0.2">
      <c r="A680" s="168"/>
      <c r="B680" s="168"/>
      <c r="C680" s="168" t="s">
        <v>522</v>
      </c>
      <c r="D680" s="168"/>
      <c r="E680" s="168"/>
      <c r="F680" s="168"/>
      <c r="G680" s="168"/>
      <c r="H680" s="169"/>
      <c r="I680" s="168"/>
      <c r="J680" s="168"/>
      <c r="K680" s="168"/>
      <c r="L680" s="170">
        <v>4186.66</v>
      </c>
      <c r="M680" s="170">
        <v>6281.54</v>
      </c>
    </row>
    <row r="681" spans="1:13" ht="11.25" x14ac:dyDescent="0.2">
      <c r="A681" s="165"/>
      <c r="B681" s="165"/>
      <c r="C681" s="165" t="s">
        <v>523</v>
      </c>
      <c r="D681" s="165"/>
      <c r="E681" s="165"/>
      <c r="F681" s="165"/>
      <c r="G681" s="165"/>
      <c r="H681" s="167"/>
      <c r="I681" s="165"/>
      <c r="J681" s="165"/>
      <c r="K681" s="165"/>
      <c r="L681" s="166"/>
      <c r="M681" s="166">
        <v>2245.77</v>
      </c>
    </row>
    <row r="682" spans="1:13" ht="11.25" x14ac:dyDescent="0.2">
      <c r="A682" s="165"/>
      <c r="B682" s="165"/>
      <c r="C682" s="165"/>
      <c r="D682" s="165" t="s">
        <v>524</v>
      </c>
      <c r="E682" s="165"/>
      <c r="F682" s="165"/>
      <c r="G682" s="165"/>
      <c r="H682" s="167"/>
      <c r="I682" s="165"/>
      <c r="J682" s="165"/>
      <c r="K682" s="165"/>
      <c r="L682" s="166"/>
      <c r="M682" s="166">
        <v>2245.77</v>
      </c>
    </row>
    <row r="683" spans="1:13" ht="15.75" thickBot="1" x14ac:dyDescent="0.3">
      <c r="A683" s="164"/>
      <c r="B683" s="164"/>
      <c r="C683" s="164"/>
      <c r="D683" s="164"/>
      <c r="E683" s="164"/>
      <c r="F683" s="168"/>
      <c r="G683" s="168" t="s">
        <v>180</v>
      </c>
      <c r="H683" s="169">
        <v>44445</v>
      </c>
      <c r="I683" s="168" t="s">
        <v>849</v>
      </c>
      <c r="J683" s="168" t="s">
        <v>587</v>
      </c>
      <c r="K683" s="168" t="s">
        <v>699</v>
      </c>
      <c r="L683" s="172">
        <v>1122.3900000000001</v>
      </c>
      <c r="M683" s="172">
        <v>3368.16</v>
      </c>
    </row>
    <row r="684" spans="1:13" ht="12" thickBot="1" x14ac:dyDescent="0.25">
      <c r="A684" s="168"/>
      <c r="B684" s="168"/>
      <c r="C684" s="168"/>
      <c r="D684" s="168" t="s">
        <v>700</v>
      </c>
      <c r="E684" s="168"/>
      <c r="F684" s="168"/>
      <c r="G684" s="168"/>
      <c r="H684" s="169"/>
      <c r="I684" s="168"/>
      <c r="J684" s="168"/>
      <c r="K684" s="168"/>
      <c r="L684" s="173">
        <v>1122.3900000000001</v>
      </c>
      <c r="M684" s="173">
        <v>3368.16</v>
      </c>
    </row>
    <row r="685" spans="1:13" ht="11.25" x14ac:dyDescent="0.2">
      <c r="A685" s="168"/>
      <c r="B685" s="168"/>
      <c r="C685" s="168" t="s">
        <v>525</v>
      </c>
      <c r="D685" s="168"/>
      <c r="E685" s="168"/>
      <c r="F685" s="168"/>
      <c r="G685" s="168"/>
      <c r="H685" s="169"/>
      <c r="I685" s="168"/>
      <c r="J685" s="168"/>
      <c r="K685" s="168"/>
      <c r="L685" s="170">
        <v>1122.3900000000001</v>
      </c>
      <c r="M685" s="170">
        <v>3368.16</v>
      </c>
    </row>
    <row r="686" spans="1:13" ht="11.25" x14ac:dyDescent="0.2">
      <c r="A686" s="165"/>
      <c r="B686" s="165"/>
      <c r="C686" s="165" t="s">
        <v>526</v>
      </c>
      <c r="D686" s="165"/>
      <c r="E686" s="165"/>
      <c r="F686" s="165"/>
      <c r="G686" s="165"/>
      <c r="H686" s="167"/>
      <c r="I686" s="165"/>
      <c r="J686" s="165"/>
      <c r="K686" s="165"/>
      <c r="L686" s="166"/>
      <c r="M686" s="166">
        <v>0</v>
      </c>
    </row>
    <row r="687" spans="1:13" ht="11.25" x14ac:dyDescent="0.2">
      <c r="A687" s="165"/>
      <c r="B687" s="165"/>
      <c r="C687" s="165"/>
      <c r="D687" s="165" t="s">
        <v>528</v>
      </c>
      <c r="E687" s="165"/>
      <c r="F687" s="165"/>
      <c r="G687" s="165"/>
      <c r="H687" s="167"/>
      <c r="I687" s="165"/>
      <c r="J687" s="165"/>
      <c r="K687" s="165"/>
      <c r="L687" s="166"/>
      <c r="M687" s="166">
        <v>0</v>
      </c>
    </row>
    <row r="688" spans="1:13" ht="15.75" thickBot="1" x14ac:dyDescent="0.3">
      <c r="A688" s="164"/>
      <c r="B688" s="164"/>
      <c r="C688" s="164"/>
      <c r="D688" s="164"/>
      <c r="E688" s="164"/>
      <c r="F688" s="168"/>
      <c r="G688" s="168" t="s">
        <v>177</v>
      </c>
      <c r="H688" s="169">
        <v>44459</v>
      </c>
      <c r="I688" s="168" t="s">
        <v>220</v>
      </c>
      <c r="J688" s="168" t="s">
        <v>747</v>
      </c>
      <c r="K688" s="168" t="s">
        <v>954</v>
      </c>
      <c r="L688" s="171">
        <v>15</v>
      </c>
      <c r="M688" s="171">
        <v>15</v>
      </c>
    </row>
    <row r="689" spans="1:13" ht="11.25" x14ac:dyDescent="0.2">
      <c r="A689" s="168"/>
      <c r="B689" s="168"/>
      <c r="C689" s="168"/>
      <c r="D689" s="168" t="s">
        <v>765</v>
      </c>
      <c r="E689" s="168"/>
      <c r="F689" s="168"/>
      <c r="G689" s="168"/>
      <c r="H689" s="169"/>
      <c r="I689" s="168"/>
      <c r="J689" s="168"/>
      <c r="K689" s="168"/>
      <c r="L689" s="170">
        <v>15</v>
      </c>
      <c r="M689" s="170">
        <v>15</v>
      </c>
    </row>
    <row r="690" spans="1:13" ht="11.25" x14ac:dyDescent="0.2">
      <c r="A690" s="165"/>
      <c r="B690" s="165"/>
      <c r="C690" s="165"/>
      <c r="D690" s="165" t="s">
        <v>530</v>
      </c>
      <c r="E690" s="165"/>
      <c r="F690" s="165"/>
      <c r="G690" s="165"/>
      <c r="H690" s="167"/>
      <c r="I690" s="165"/>
      <c r="J690" s="165"/>
      <c r="K690" s="165"/>
      <c r="L690" s="166"/>
      <c r="M690" s="166">
        <v>0</v>
      </c>
    </row>
    <row r="691" spans="1:13" ht="11.25" x14ac:dyDescent="0.2">
      <c r="A691" s="168"/>
      <c r="B691" s="168"/>
      <c r="C691" s="168"/>
      <c r="D691" s="168"/>
      <c r="E691" s="168"/>
      <c r="F691" s="168"/>
      <c r="G691" s="168" t="s">
        <v>177</v>
      </c>
      <c r="H691" s="169">
        <v>44442</v>
      </c>
      <c r="I691" s="168" t="s">
        <v>220</v>
      </c>
      <c r="J691" s="168" t="s">
        <v>747</v>
      </c>
      <c r="K691" s="168" t="s">
        <v>955</v>
      </c>
      <c r="L691" s="170">
        <v>25.74</v>
      </c>
      <c r="M691" s="170">
        <v>25.74</v>
      </c>
    </row>
    <row r="692" spans="1:13" ht="11.25" x14ac:dyDescent="0.2">
      <c r="A692" s="168"/>
      <c r="B692" s="168"/>
      <c r="C692" s="168"/>
      <c r="D692" s="168"/>
      <c r="E692" s="168"/>
      <c r="F692" s="168"/>
      <c r="G692" s="168" t="s">
        <v>177</v>
      </c>
      <c r="H692" s="169">
        <v>44460</v>
      </c>
      <c r="I692" s="168" t="s">
        <v>220</v>
      </c>
      <c r="J692" s="168" t="s">
        <v>747</v>
      </c>
      <c r="K692" s="168" t="s">
        <v>956</v>
      </c>
      <c r="L692" s="170">
        <v>100</v>
      </c>
      <c r="M692" s="170">
        <v>125.74</v>
      </c>
    </row>
    <row r="693" spans="1:13" ht="12" thickBot="1" x14ac:dyDescent="0.25">
      <c r="A693" s="168"/>
      <c r="B693" s="168"/>
      <c r="C693" s="168"/>
      <c r="D693" s="168"/>
      <c r="E693" s="168"/>
      <c r="F693" s="168"/>
      <c r="G693" s="168" t="s">
        <v>177</v>
      </c>
      <c r="H693" s="169">
        <v>44469</v>
      </c>
      <c r="I693" s="168" t="s">
        <v>220</v>
      </c>
      <c r="J693" s="168" t="s">
        <v>747</v>
      </c>
      <c r="K693" s="168" t="s">
        <v>957</v>
      </c>
      <c r="L693" s="172">
        <v>43.07</v>
      </c>
      <c r="M693" s="172">
        <v>168.81</v>
      </c>
    </row>
    <row r="694" spans="1:13" ht="12" thickBot="1" x14ac:dyDescent="0.25">
      <c r="A694" s="168"/>
      <c r="B694" s="168"/>
      <c r="C694" s="168"/>
      <c r="D694" s="168" t="s">
        <v>958</v>
      </c>
      <c r="E694" s="168"/>
      <c r="F694" s="168"/>
      <c r="G694" s="168"/>
      <c r="H694" s="169"/>
      <c r="I694" s="168"/>
      <c r="J694" s="168"/>
      <c r="K694" s="168"/>
      <c r="L694" s="173">
        <v>168.81</v>
      </c>
      <c r="M694" s="173">
        <v>168.81</v>
      </c>
    </row>
    <row r="695" spans="1:13" ht="11.25" x14ac:dyDescent="0.2">
      <c r="A695" s="168"/>
      <c r="B695" s="168"/>
      <c r="C695" s="168" t="s">
        <v>531</v>
      </c>
      <c r="D695" s="168"/>
      <c r="E695" s="168"/>
      <c r="F695" s="168"/>
      <c r="G695" s="168"/>
      <c r="H695" s="169"/>
      <c r="I695" s="168"/>
      <c r="J695" s="168"/>
      <c r="K695" s="168"/>
      <c r="L695" s="170">
        <v>183.81</v>
      </c>
      <c r="M695" s="170">
        <v>183.81</v>
      </c>
    </row>
    <row r="696" spans="1:13" ht="11.25" x14ac:dyDescent="0.2">
      <c r="A696" s="165"/>
      <c r="B696" s="165"/>
      <c r="C696" s="165" t="s">
        <v>532</v>
      </c>
      <c r="D696" s="165"/>
      <c r="E696" s="165"/>
      <c r="F696" s="165"/>
      <c r="G696" s="165"/>
      <c r="H696" s="167"/>
      <c r="I696" s="165"/>
      <c r="J696" s="165"/>
      <c r="K696" s="165"/>
      <c r="L696" s="166"/>
      <c r="M696" s="166">
        <v>2368.6999999999998</v>
      </c>
    </row>
    <row r="697" spans="1:13" ht="11.25" x14ac:dyDescent="0.2">
      <c r="A697" s="168"/>
      <c r="B697" s="168"/>
      <c r="C697" s="168"/>
      <c r="D697" s="168"/>
      <c r="E697" s="168"/>
      <c r="F697" s="168"/>
      <c r="G697" s="168" t="s">
        <v>179</v>
      </c>
      <c r="H697" s="169">
        <v>44442</v>
      </c>
      <c r="I697" s="168" t="s">
        <v>847</v>
      </c>
      <c r="J697" s="168" t="s">
        <v>748</v>
      </c>
      <c r="K697" s="168" t="s">
        <v>232</v>
      </c>
      <c r="L697" s="170">
        <v>38.479999999999997</v>
      </c>
      <c r="M697" s="170">
        <v>2407.1799999999998</v>
      </c>
    </row>
    <row r="698" spans="1:13" ht="11.25" x14ac:dyDescent="0.2">
      <c r="A698" s="168"/>
      <c r="B698" s="168"/>
      <c r="C698" s="168"/>
      <c r="D698" s="168"/>
      <c r="E698" s="168"/>
      <c r="F698" s="168"/>
      <c r="G698" s="168" t="s">
        <v>179</v>
      </c>
      <c r="H698" s="169">
        <v>44442</v>
      </c>
      <c r="I698" s="168" t="s">
        <v>847</v>
      </c>
      <c r="J698" s="168" t="s">
        <v>748</v>
      </c>
      <c r="K698" s="168" t="s">
        <v>232</v>
      </c>
      <c r="L698" s="170">
        <v>9</v>
      </c>
      <c r="M698" s="170">
        <v>2416.1799999999998</v>
      </c>
    </row>
    <row r="699" spans="1:13" ht="11.25" x14ac:dyDescent="0.2">
      <c r="A699" s="168"/>
      <c r="B699" s="168"/>
      <c r="C699" s="168"/>
      <c r="D699" s="168"/>
      <c r="E699" s="168"/>
      <c r="F699" s="168"/>
      <c r="G699" s="168" t="s">
        <v>179</v>
      </c>
      <c r="H699" s="169">
        <v>44442</v>
      </c>
      <c r="I699" s="168" t="s">
        <v>848</v>
      </c>
      <c r="J699" s="168" t="s">
        <v>183</v>
      </c>
      <c r="K699" s="168" t="s">
        <v>232</v>
      </c>
      <c r="L699" s="170">
        <v>57.02</v>
      </c>
      <c r="M699" s="170">
        <v>2473.1999999999998</v>
      </c>
    </row>
    <row r="700" spans="1:13" ht="11.25" x14ac:dyDescent="0.2">
      <c r="A700" s="168"/>
      <c r="B700" s="168"/>
      <c r="C700" s="168"/>
      <c r="D700" s="168"/>
      <c r="E700" s="168"/>
      <c r="F700" s="168"/>
      <c r="G700" s="168" t="s">
        <v>179</v>
      </c>
      <c r="H700" s="169">
        <v>44442</v>
      </c>
      <c r="I700" s="168" t="s">
        <v>848</v>
      </c>
      <c r="J700" s="168" t="s">
        <v>183</v>
      </c>
      <c r="K700" s="168" t="s">
        <v>232</v>
      </c>
      <c r="L700" s="170">
        <v>13.34</v>
      </c>
      <c r="M700" s="170">
        <v>2486.54</v>
      </c>
    </row>
    <row r="701" spans="1:13" ht="11.25" x14ac:dyDescent="0.2">
      <c r="A701" s="168"/>
      <c r="B701" s="168"/>
      <c r="C701" s="168"/>
      <c r="D701" s="168"/>
      <c r="E701" s="168"/>
      <c r="F701" s="168"/>
      <c r="G701" s="168" t="s">
        <v>179</v>
      </c>
      <c r="H701" s="169">
        <v>44454</v>
      </c>
      <c r="I701" s="168" t="s">
        <v>864</v>
      </c>
      <c r="J701" s="168" t="s">
        <v>418</v>
      </c>
      <c r="K701" s="168" t="s">
        <v>232</v>
      </c>
      <c r="L701" s="170">
        <v>123.23</v>
      </c>
      <c r="M701" s="170">
        <v>2609.77</v>
      </c>
    </row>
    <row r="702" spans="1:13" ht="11.25" x14ac:dyDescent="0.2">
      <c r="A702" s="168"/>
      <c r="B702" s="168"/>
      <c r="C702" s="168"/>
      <c r="D702" s="168"/>
      <c r="E702" s="168"/>
      <c r="F702" s="168"/>
      <c r="G702" s="168" t="s">
        <v>179</v>
      </c>
      <c r="H702" s="169">
        <v>44454</v>
      </c>
      <c r="I702" s="168" t="s">
        <v>864</v>
      </c>
      <c r="J702" s="168" t="s">
        <v>418</v>
      </c>
      <c r="K702" s="168" t="s">
        <v>232</v>
      </c>
      <c r="L702" s="170">
        <v>28.82</v>
      </c>
      <c r="M702" s="170">
        <v>2638.59</v>
      </c>
    </row>
    <row r="703" spans="1:13" ht="11.25" x14ac:dyDescent="0.2">
      <c r="A703" s="168"/>
      <c r="B703" s="168"/>
      <c r="C703" s="168"/>
      <c r="D703" s="168"/>
      <c r="E703" s="168"/>
      <c r="F703" s="168"/>
      <c r="G703" s="168" t="s">
        <v>179</v>
      </c>
      <c r="H703" s="169">
        <v>44454</v>
      </c>
      <c r="I703" s="168" t="s">
        <v>866</v>
      </c>
      <c r="J703" s="168" t="s">
        <v>182</v>
      </c>
      <c r="K703" s="168" t="s">
        <v>232</v>
      </c>
      <c r="L703" s="170">
        <v>151.12</v>
      </c>
      <c r="M703" s="170">
        <v>2789.71</v>
      </c>
    </row>
    <row r="704" spans="1:13" ht="11.25" x14ac:dyDescent="0.2">
      <c r="A704" s="168"/>
      <c r="B704" s="168"/>
      <c r="C704" s="168"/>
      <c r="D704" s="168"/>
      <c r="E704" s="168"/>
      <c r="F704" s="168"/>
      <c r="G704" s="168" t="s">
        <v>179</v>
      </c>
      <c r="H704" s="169">
        <v>44454</v>
      </c>
      <c r="I704" s="168" t="s">
        <v>866</v>
      </c>
      <c r="J704" s="168" t="s">
        <v>182</v>
      </c>
      <c r="K704" s="168" t="s">
        <v>232</v>
      </c>
      <c r="L704" s="170">
        <v>35.35</v>
      </c>
      <c r="M704" s="170">
        <v>2825.06</v>
      </c>
    </row>
    <row r="705" spans="1:13" ht="11.25" x14ac:dyDescent="0.2">
      <c r="A705" s="168"/>
      <c r="B705" s="168"/>
      <c r="C705" s="168"/>
      <c r="D705" s="168"/>
      <c r="E705" s="168"/>
      <c r="F705" s="168"/>
      <c r="G705" s="168" t="s">
        <v>179</v>
      </c>
      <c r="H705" s="169">
        <v>44454</v>
      </c>
      <c r="I705" s="168" t="s">
        <v>865</v>
      </c>
      <c r="J705" s="168" t="s">
        <v>451</v>
      </c>
      <c r="K705" s="168" t="s">
        <v>232</v>
      </c>
      <c r="L705" s="170">
        <v>102.23</v>
      </c>
      <c r="M705" s="170">
        <v>2927.29</v>
      </c>
    </row>
    <row r="706" spans="1:13" ht="11.25" x14ac:dyDescent="0.2">
      <c r="A706" s="168"/>
      <c r="B706" s="168"/>
      <c r="C706" s="168"/>
      <c r="D706" s="168"/>
      <c r="E706" s="168"/>
      <c r="F706" s="168"/>
      <c r="G706" s="168" t="s">
        <v>179</v>
      </c>
      <c r="H706" s="169">
        <v>44454</v>
      </c>
      <c r="I706" s="168" t="s">
        <v>865</v>
      </c>
      <c r="J706" s="168" t="s">
        <v>451</v>
      </c>
      <c r="K706" s="168" t="s">
        <v>232</v>
      </c>
      <c r="L706" s="170">
        <v>23.91</v>
      </c>
      <c r="M706" s="170">
        <v>2951.2</v>
      </c>
    </row>
    <row r="707" spans="1:13" ht="11.25" x14ac:dyDescent="0.2">
      <c r="A707" s="168"/>
      <c r="B707" s="168"/>
      <c r="C707" s="168"/>
      <c r="D707" s="168"/>
      <c r="E707" s="168"/>
      <c r="F707" s="168"/>
      <c r="G707" s="168" t="s">
        <v>179</v>
      </c>
      <c r="H707" s="169">
        <v>44456</v>
      </c>
      <c r="I707" s="168" t="s">
        <v>876</v>
      </c>
      <c r="J707" s="168" t="s">
        <v>809</v>
      </c>
      <c r="K707" s="168" t="s">
        <v>232</v>
      </c>
      <c r="L707" s="170">
        <v>1.4</v>
      </c>
      <c r="M707" s="170">
        <v>2952.6</v>
      </c>
    </row>
    <row r="708" spans="1:13" ht="11.25" x14ac:dyDescent="0.2">
      <c r="A708" s="168"/>
      <c r="B708" s="168"/>
      <c r="C708" s="168"/>
      <c r="D708" s="168"/>
      <c r="E708" s="168"/>
      <c r="F708" s="168"/>
      <c r="G708" s="168" t="s">
        <v>179</v>
      </c>
      <c r="H708" s="169">
        <v>44456</v>
      </c>
      <c r="I708" s="168" t="s">
        <v>876</v>
      </c>
      <c r="J708" s="168" t="s">
        <v>809</v>
      </c>
      <c r="K708" s="168" t="s">
        <v>232</v>
      </c>
      <c r="L708" s="170">
        <v>0.33</v>
      </c>
      <c r="M708" s="170">
        <v>2952.93</v>
      </c>
    </row>
    <row r="709" spans="1:13" ht="11.25" x14ac:dyDescent="0.2">
      <c r="A709" s="168"/>
      <c r="B709" s="168"/>
      <c r="C709" s="168"/>
      <c r="D709" s="168"/>
      <c r="E709" s="168"/>
      <c r="F709" s="168"/>
      <c r="G709" s="168" t="s">
        <v>179</v>
      </c>
      <c r="H709" s="169">
        <v>44456</v>
      </c>
      <c r="I709" s="168" t="s">
        <v>881</v>
      </c>
      <c r="J709" s="168" t="s">
        <v>814</v>
      </c>
      <c r="K709" s="168" t="s">
        <v>232</v>
      </c>
      <c r="L709" s="170">
        <v>0.93</v>
      </c>
      <c r="M709" s="170">
        <v>2953.86</v>
      </c>
    </row>
    <row r="710" spans="1:13" ht="11.25" x14ac:dyDescent="0.2">
      <c r="A710" s="168"/>
      <c r="B710" s="168"/>
      <c r="C710" s="168"/>
      <c r="D710" s="168"/>
      <c r="E710" s="168"/>
      <c r="F710" s="168"/>
      <c r="G710" s="168" t="s">
        <v>179</v>
      </c>
      <c r="H710" s="169">
        <v>44456</v>
      </c>
      <c r="I710" s="168" t="s">
        <v>881</v>
      </c>
      <c r="J710" s="168" t="s">
        <v>814</v>
      </c>
      <c r="K710" s="168" t="s">
        <v>232</v>
      </c>
      <c r="L710" s="170">
        <v>0.22</v>
      </c>
      <c r="M710" s="170">
        <v>2954.08</v>
      </c>
    </row>
    <row r="711" spans="1:13" ht="11.25" x14ac:dyDescent="0.2">
      <c r="A711" s="168"/>
      <c r="B711" s="168"/>
      <c r="C711" s="168"/>
      <c r="D711" s="168"/>
      <c r="E711" s="168"/>
      <c r="F711" s="168"/>
      <c r="G711" s="168" t="s">
        <v>179</v>
      </c>
      <c r="H711" s="169">
        <v>44456</v>
      </c>
      <c r="I711" s="168" t="s">
        <v>874</v>
      </c>
      <c r="J711" s="168" t="s">
        <v>807</v>
      </c>
      <c r="K711" s="168" t="s">
        <v>232</v>
      </c>
      <c r="L711" s="170">
        <v>1.4</v>
      </c>
      <c r="M711" s="170">
        <v>2955.48</v>
      </c>
    </row>
    <row r="712" spans="1:13" ht="11.25" x14ac:dyDescent="0.2">
      <c r="A712" s="168"/>
      <c r="B712" s="168"/>
      <c r="C712" s="168"/>
      <c r="D712" s="168"/>
      <c r="E712" s="168"/>
      <c r="F712" s="168"/>
      <c r="G712" s="168" t="s">
        <v>179</v>
      </c>
      <c r="H712" s="169">
        <v>44456</v>
      </c>
      <c r="I712" s="168" t="s">
        <v>874</v>
      </c>
      <c r="J712" s="168" t="s">
        <v>807</v>
      </c>
      <c r="K712" s="168" t="s">
        <v>232</v>
      </c>
      <c r="L712" s="170">
        <v>0.33</v>
      </c>
      <c r="M712" s="170">
        <v>2955.81</v>
      </c>
    </row>
    <row r="713" spans="1:13" ht="11.25" x14ac:dyDescent="0.2">
      <c r="A713" s="168"/>
      <c r="B713" s="168"/>
      <c r="C713" s="168"/>
      <c r="D713" s="168"/>
      <c r="E713" s="168"/>
      <c r="F713" s="168"/>
      <c r="G713" s="168" t="s">
        <v>179</v>
      </c>
      <c r="H713" s="169">
        <v>44456</v>
      </c>
      <c r="I713" s="168" t="s">
        <v>872</v>
      </c>
      <c r="J713" s="168" t="s">
        <v>805</v>
      </c>
      <c r="K713" s="168" t="s">
        <v>232</v>
      </c>
      <c r="L713" s="170">
        <v>1.42</v>
      </c>
      <c r="M713" s="170">
        <v>2957.23</v>
      </c>
    </row>
    <row r="714" spans="1:13" ht="11.25" x14ac:dyDescent="0.2">
      <c r="A714" s="168"/>
      <c r="B714" s="168"/>
      <c r="C714" s="168"/>
      <c r="D714" s="168"/>
      <c r="E714" s="168"/>
      <c r="F714" s="168"/>
      <c r="G714" s="168" t="s">
        <v>179</v>
      </c>
      <c r="H714" s="169">
        <v>44456</v>
      </c>
      <c r="I714" s="168" t="s">
        <v>872</v>
      </c>
      <c r="J714" s="168" t="s">
        <v>805</v>
      </c>
      <c r="K714" s="168" t="s">
        <v>232</v>
      </c>
      <c r="L714" s="170">
        <v>0.33</v>
      </c>
      <c r="M714" s="170">
        <v>2957.56</v>
      </c>
    </row>
    <row r="715" spans="1:13" ht="11.25" x14ac:dyDescent="0.2">
      <c r="A715" s="168"/>
      <c r="B715" s="168"/>
      <c r="C715" s="168"/>
      <c r="D715" s="168"/>
      <c r="E715" s="168"/>
      <c r="F715" s="168"/>
      <c r="G715" s="168" t="s">
        <v>179</v>
      </c>
      <c r="H715" s="169">
        <v>44456</v>
      </c>
      <c r="I715" s="168" t="s">
        <v>875</v>
      </c>
      <c r="J715" s="168" t="s">
        <v>808</v>
      </c>
      <c r="K715" s="168" t="s">
        <v>232</v>
      </c>
      <c r="L715" s="170">
        <v>0.93</v>
      </c>
      <c r="M715" s="170">
        <v>2958.49</v>
      </c>
    </row>
    <row r="716" spans="1:13" ht="11.25" x14ac:dyDescent="0.2">
      <c r="A716" s="168"/>
      <c r="B716" s="168"/>
      <c r="C716" s="168"/>
      <c r="D716" s="168"/>
      <c r="E716" s="168"/>
      <c r="F716" s="168"/>
      <c r="G716" s="168" t="s">
        <v>179</v>
      </c>
      <c r="H716" s="169">
        <v>44456</v>
      </c>
      <c r="I716" s="168" t="s">
        <v>875</v>
      </c>
      <c r="J716" s="168" t="s">
        <v>808</v>
      </c>
      <c r="K716" s="168" t="s">
        <v>232</v>
      </c>
      <c r="L716" s="170">
        <v>0.22</v>
      </c>
      <c r="M716" s="170">
        <v>2958.71</v>
      </c>
    </row>
    <row r="717" spans="1:13" ht="11.25" x14ac:dyDescent="0.2">
      <c r="A717" s="168"/>
      <c r="B717" s="168"/>
      <c r="C717" s="168"/>
      <c r="D717" s="168"/>
      <c r="E717" s="168"/>
      <c r="F717" s="168"/>
      <c r="G717" s="168" t="s">
        <v>179</v>
      </c>
      <c r="H717" s="169">
        <v>44456</v>
      </c>
      <c r="I717" s="168" t="s">
        <v>869</v>
      </c>
      <c r="J717" s="168" t="s">
        <v>804</v>
      </c>
      <c r="K717" s="168" t="s">
        <v>232</v>
      </c>
      <c r="L717" s="170">
        <v>25.11</v>
      </c>
      <c r="M717" s="170">
        <v>2983.82</v>
      </c>
    </row>
    <row r="718" spans="1:13" ht="11.25" x14ac:dyDescent="0.2">
      <c r="A718" s="168"/>
      <c r="B718" s="168"/>
      <c r="C718" s="168"/>
      <c r="D718" s="168"/>
      <c r="E718" s="168"/>
      <c r="F718" s="168"/>
      <c r="G718" s="168" t="s">
        <v>179</v>
      </c>
      <c r="H718" s="169">
        <v>44456</v>
      </c>
      <c r="I718" s="168" t="s">
        <v>869</v>
      </c>
      <c r="J718" s="168" t="s">
        <v>804</v>
      </c>
      <c r="K718" s="168" t="s">
        <v>232</v>
      </c>
      <c r="L718" s="170">
        <v>5.87</v>
      </c>
      <c r="M718" s="170">
        <v>2989.69</v>
      </c>
    </row>
    <row r="719" spans="1:13" ht="11.25" x14ac:dyDescent="0.2">
      <c r="A719" s="168"/>
      <c r="B719" s="168"/>
      <c r="C719" s="168"/>
      <c r="D719" s="168"/>
      <c r="E719" s="168"/>
      <c r="F719" s="168"/>
      <c r="G719" s="168" t="s">
        <v>179</v>
      </c>
      <c r="H719" s="169">
        <v>44456</v>
      </c>
      <c r="I719" s="168" t="s">
        <v>871</v>
      </c>
      <c r="J719" s="168" t="s">
        <v>748</v>
      </c>
      <c r="K719" s="168" t="s">
        <v>232</v>
      </c>
      <c r="L719" s="170">
        <v>39.450000000000003</v>
      </c>
      <c r="M719" s="170">
        <v>3029.14</v>
      </c>
    </row>
    <row r="720" spans="1:13" ht="11.25" x14ac:dyDescent="0.2">
      <c r="A720" s="168"/>
      <c r="B720" s="168"/>
      <c r="C720" s="168"/>
      <c r="D720" s="168"/>
      <c r="E720" s="168"/>
      <c r="F720" s="168"/>
      <c r="G720" s="168" t="s">
        <v>179</v>
      </c>
      <c r="H720" s="169">
        <v>44456</v>
      </c>
      <c r="I720" s="168" t="s">
        <v>871</v>
      </c>
      <c r="J720" s="168" t="s">
        <v>748</v>
      </c>
      <c r="K720" s="168" t="s">
        <v>232</v>
      </c>
      <c r="L720" s="170">
        <v>9.2200000000000006</v>
      </c>
      <c r="M720" s="170">
        <v>3038.36</v>
      </c>
    </row>
    <row r="721" spans="1:13" ht="11.25" x14ac:dyDescent="0.2">
      <c r="A721" s="168"/>
      <c r="B721" s="168"/>
      <c r="C721" s="168"/>
      <c r="D721" s="168"/>
      <c r="E721" s="168"/>
      <c r="F721" s="168"/>
      <c r="G721" s="168" t="s">
        <v>179</v>
      </c>
      <c r="H721" s="169">
        <v>44456</v>
      </c>
      <c r="I721" s="168" t="s">
        <v>870</v>
      </c>
      <c r="J721" s="168" t="s">
        <v>183</v>
      </c>
      <c r="K721" s="168" t="s">
        <v>232</v>
      </c>
      <c r="L721" s="170">
        <v>53.7</v>
      </c>
      <c r="M721" s="170">
        <v>3092.06</v>
      </c>
    </row>
    <row r="722" spans="1:13" ht="11.25" x14ac:dyDescent="0.2">
      <c r="A722" s="168"/>
      <c r="B722" s="168"/>
      <c r="C722" s="168"/>
      <c r="D722" s="168"/>
      <c r="E722" s="168"/>
      <c r="F722" s="168"/>
      <c r="G722" s="168" t="s">
        <v>179</v>
      </c>
      <c r="H722" s="169">
        <v>44456</v>
      </c>
      <c r="I722" s="168" t="s">
        <v>870</v>
      </c>
      <c r="J722" s="168" t="s">
        <v>183</v>
      </c>
      <c r="K722" s="168" t="s">
        <v>232</v>
      </c>
      <c r="L722" s="170">
        <v>12.56</v>
      </c>
      <c r="M722" s="170">
        <v>3104.62</v>
      </c>
    </row>
    <row r="723" spans="1:13" ht="11.25" x14ac:dyDescent="0.2">
      <c r="A723" s="168"/>
      <c r="B723" s="168"/>
      <c r="C723" s="168"/>
      <c r="D723" s="168"/>
      <c r="E723" s="168"/>
      <c r="F723" s="168"/>
      <c r="G723" s="168" t="s">
        <v>179</v>
      </c>
      <c r="H723" s="169">
        <v>44456</v>
      </c>
      <c r="I723" s="168" t="s">
        <v>880</v>
      </c>
      <c r="J723" s="168" t="s">
        <v>813</v>
      </c>
      <c r="K723" s="168" t="s">
        <v>232</v>
      </c>
      <c r="L723" s="170">
        <v>0.93</v>
      </c>
      <c r="M723" s="170">
        <v>3105.55</v>
      </c>
    </row>
    <row r="724" spans="1:13" ht="11.25" x14ac:dyDescent="0.2">
      <c r="A724" s="168"/>
      <c r="B724" s="168"/>
      <c r="C724" s="168"/>
      <c r="D724" s="168"/>
      <c r="E724" s="168"/>
      <c r="F724" s="168"/>
      <c r="G724" s="168" t="s">
        <v>179</v>
      </c>
      <c r="H724" s="169">
        <v>44456</v>
      </c>
      <c r="I724" s="168" t="s">
        <v>880</v>
      </c>
      <c r="J724" s="168" t="s">
        <v>813</v>
      </c>
      <c r="K724" s="168" t="s">
        <v>232</v>
      </c>
      <c r="L724" s="170">
        <v>0.22</v>
      </c>
      <c r="M724" s="170">
        <v>3105.77</v>
      </c>
    </row>
    <row r="725" spans="1:13" ht="11.25" x14ac:dyDescent="0.2">
      <c r="A725" s="168"/>
      <c r="B725" s="168"/>
      <c r="C725" s="168"/>
      <c r="D725" s="168"/>
      <c r="E725" s="168"/>
      <c r="F725" s="168"/>
      <c r="G725" s="168" t="s">
        <v>179</v>
      </c>
      <c r="H725" s="169">
        <v>44456</v>
      </c>
      <c r="I725" s="168" t="s">
        <v>878</v>
      </c>
      <c r="J725" s="168" t="s">
        <v>811</v>
      </c>
      <c r="K725" s="168" t="s">
        <v>232</v>
      </c>
      <c r="L725" s="170">
        <v>1.86</v>
      </c>
      <c r="M725" s="170">
        <v>3107.63</v>
      </c>
    </row>
    <row r="726" spans="1:13" ht="11.25" x14ac:dyDescent="0.2">
      <c r="A726" s="168"/>
      <c r="B726" s="168"/>
      <c r="C726" s="168"/>
      <c r="D726" s="168"/>
      <c r="E726" s="168"/>
      <c r="F726" s="168"/>
      <c r="G726" s="168" t="s">
        <v>179</v>
      </c>
      <c r="H726" s="169">
        <v>44456</v>
      </c>
      <c r="I726" s="168" t="s">
        <v>878</v>
      </c>
      <c r="J726" s="168" t="s">
        <v>811</v>
      </c>
      <c r="K726" s="168" t="s">
        <v>232</v>
      </c>
      <c r="L726" s="170">
        <v>0.43</v>
      </c>
      <c r="M726" s="170">
        <v>3108.06</v>
      </c>
    </row>
    <row r="727" spans="1:13" ht="11.25" x14ac:dyDescent="0.2">
      <c r="A727" s="168"/>
      <c r="B727" s="168"/>
      <c r="C727" s="168"/>
      <c r="D727" s="168"/>
      <c r="E727" s="168"/>
      <c r="F727" s="168"/>
      <c r="G727" s="168" t="s">
        <v>179</v>
      </c>
      <c r="H727" s="169">
        <v>44456</v>
      </c>
      <c r="I727" s="168" t="s">
        <v>879</v>
      </c>
      <c r="J727" s="168" t="s">
        <v>812</v>
      </c>
      <c r="K727" s="168" t="s">
        <v>232</v>
      </c>
      <c r="L727" s="170">
        <v>0.93</v>
      </c>
      <c r="M727" s="170">
        <v>3108.99</v>
      </c>
    </row>
    <row r="728" spans="1:13" ht="11.25" x14ac:dyDescent="0.2">
      <c r="A728" s="168"/>
      <c r="B728" s="168"/>
      <c r="C728" s="168"/>
      <c r="D728" s="168"/>
      <c r="E728" s="168"/>
      <c r="F728" s="168"/>
      <c r="G728" s="168" t="s">
        <v>179</v>
      </c>
      <c r="H728" s="169">
        <v>44456</v>
      </c>
      <c r="I728" s="168" t="s">
        <v>879</v>
      </c>
      <c r="J728" s="168" t="s">
        <v>812</v>
      </c>
      <c r="K728" s="168" t="s">
        <v>232</v>
      </c>
      <c r="L728" s="170">
        <v>0.22</v>
      </c>
      <c r="M728" s="170">
        <v>3109.21</v>
      </c>
    </row>
    <row r="729" spans="1:13" ht="11.25" x14ac:dyDescent="0.2">
      <c r="A729" s="168"/>
      <c r="B729" s="168"/>
      <c r="C729" s="168"/>
      <c r="D729" s="168"/>
      <c r="E729" s="168"/>
      <c r="F729" s="168"/>
      <c r="G729" s="168" t="s">
        <v>179</v>
      </c>
      <c r="H729" s="169">
        <v>44456</v>
      </c>
      <c r="I729" s="168" t="s">
        <v>873</v>
      </c>
      <c r="J729" s="168" t="s">
        <v>806</v>
      </c>
      <c r="K729" s="168" t="s">
        <v>232</v>
      </c>
      <c r="L729" s="170">
        <v>0.95</v>
      </c>
      <c r="M729" s="170">
        <v>3110.16</v>
      </c>
    </row>
    <row r="730" spans="1:13" ht="11.25" x14ac:dyDescent="0.2">
      <c r="A730" s="168"/>
      <c r="B730" s="168"/>
      <c r="C730" s="168"/>
      <c r="D730" s="168"/>
      <c r="E730" s="168"/>
      <c r="F730" s="168"/>
      <c r="G730" s="168" t="s">
        <v>179</v>
      </c>
      <c r="H730" s="169">
        <v>44456</v>
      </c>
      <c r="I730" s="168" t="s">
        <v>873</v>
      </c>
      <c r="J730" s="168" t="s">
        <v>806</v>
      </c>
      <c r="K730" s="168" t="s">
        <v>232</v>
      </c>
      <c r="L730" s="170">
        <v>0.22</v>
      </c>
      <c r="M730" s="170">
        <v>3110.38</v>
      </c>
    </row>
    <row r="731" spans="1:13" ht="11.25" x14ac:dyDescent="0.2">
      <c r="A731" s="168"/>
      <c r="B731" s="168"/>
      <c r="C731" s="168"/>
      <c r="D731" s="168"/>
      <c r="E731" s="168"/>
      <c r="F731" s="168"/>
      <c r="G731" s="168" t="s">
        <v>179</v>
      </c>
      <c r="H731" s="169">
        <v>44456</v>
      </c>
      <c r="I731" s="168" t="s">
        <v>877</v>
      </c>
      <c r="J731" s="168" t="s">
        <v>810</v>
      </c>
      <c r="K731" s="168" t="s">
        <v>232</v>
      </c>
      <c r="L731" s="170">
        <v>0.93</v>
      </c>
      <c r="M731" s="170">
        <v>3111.31</v>
      </c>
    </row>
    <row r="732" spans="1:13" ht="11.25" x14ac:dyDescent="0.2">
      <c r="A732" s="168"/>
      <c r="B732" s="168"/>
      <c r="C732" s="168"/>
      <c r="D732" s="168"/>
      <c r="E732" s="168"/>
      <c r="F732" s="168"/>
      <c r="G732" s="168" t="s">
        <v>179</v>
      </c>
      <c r="H732" s="169">
        <v>44456</v>
      </c>
      <c r="I732" s="168" t="s">
        <v>877</v>
      </c>
      <c r="J732" s="168" t="s">
        <v>810</v>
      </c>
      <c r="K732" s="168" t="s">
        <v>232</v>
      </c>
      <c r="L732" s="170">
        <v>0.22</v>
      </c>
      <c r="M732" s="170">
        <v>3111.53</v>
      </c>
    </row>
    <row r="733" spans="1:13" ht="11.25" x14ac:dyDescent="0.2">
      <c r="A733" s="168"/>
      <c r="B733" s="168"/>
      <c r="C733" s="168"/>
      <c r="D733" s="168"/>
      <c r="E733" s="168"/>
      <c r="F733" s="168"/>
      <c r="G733" s="168" t="s">
        <v>179</v>
      </c>
      <c r="H733" s="169">
        <v>44469</v>
      </c>
      <c r="I733" s="168" t="s">
        <v>894</v>
      </c>
      <c r="J733" s="168" t="s">
        <v>418</v>
      </c>
      <c r="K733" s="168" t="s">
        <v>232</v>
      </c>
      <c r="L733" s="170">
        <v>123.22</v>
      </c>
      <c r="M733" s="170">
        <v>3234.75</v>
      </c>
    </row>
    <row r="734" spans="1:13" ht="11.25" x14ac:dyDescent="0.2">
      <c r="A734" s="168"/>
      <c r="B734" s="168"/>
      <c r="C734" s="168"/>
      <c r="D734" s="168"/>
      <c r="E734" s="168"/>
      <c r="F734" s="168"/>
      <c r="G734" s="168" t="s">
        <v>179</v>
      </c>
      <c r="H734" s="169">
        <v>44469</v>
      </c>
      <c r="I734" s="168" t="s">
        <v>894</v>
      </c>
      <c r="J734" s="168" t="s">
        <v>418</v>
      </c>
      <c r="K734" s="168" t="s">
        <v>232</v>
      </c>
      <c r="L734" s="170">
        <v>28.82</v>
      </c>
      <c r="M734" s="170">
        <v>3263.57</v>
      </c>
    </row>
    <row r="735" spans="1:13" ht="11.25" x14ac:dyDescent="0.2">
      <c r="A735" s="168"/>
      <c r="B735" s="168"/>
      <c r="C735" s="168"/>
      <c r="D735" s="168"/>
      <c r="E735" s="168"/>
      <c r="F735" s="168"/>
      <c r="G735" s="168" t="s">
        <v>179</v>
      </c>
      <c r="H735" s="169">
        <v>44469</v>
      </c>
      <c r="I735" s="168" t="s">
        <v>893</v>
      </c>
      <c r="J735" s="168" t="s">
        <v>451</v>
      </c>
      <c r="K735" s="168" t="s">
        <v>232</v>
      </c>
      <c r="L735" s="170">
        <v>156.27000000000001</v>
      </c>
      <c r="M735" s="170">
        <v>3419.84</v>
      </c>
    </row>
    <row r="736" spans="1:13" ht="11.25" x14ac:dyDescent="0.2">
      <c r="A736" s="168"/>
      <c r="B736" s="168"/>
      <c r="C736" s="168"/>
      <c r="D736" s="168"/>
      <c r="E736" s="168"/>
      <c r="F736" s="168"/>
      <c r="G736" s="168" t="s">
        <v>179</v>
      </c>
      <c r="H736" s="169">
        <v>44469</v>
      </c>
      <c r="I736" s="168" t="s">
        <v>893</v>
      </c>
      <c r="J736" s="168" t="s">
        <v>451</v>
      </c>
      <c r="K736" s="168" t="s">
        <v>232</v>
      </c>
      <c r="L736" s="170">
        <v>36.54</v>
      </c>
      <c r="M736" s="170">
        <v>3456.38</v>
      </c>
    </row>
    <row r="737" spans="1:13" ht="11.25" x14ac:dyDescent="0.2">
      <c r="A737" s="168"/>
      <c r="B737" s="168"/>
      <c r="C737" s="168"/>
      <c r="D737" s="168"/>
      <c r="E737" s="168"/>
      <c r="F737" s="168"/>
      <c r="G737" s="168" t="s">
        <v>179</v>
      </c>
      <c r="H737" s="169">
        <v>44469</v>
      </c>
      <c r="I737" s="168" t="s">
        <v>895</v>
      </c>
      <c r="J737" s="168" t="s">
        <v>182</v>
      </c>
      <c r="K737" s="168" t="s">
        <v>232</v>
      </c>
      <c r="L737" s="170">
        <v>151.13</v>
      </c>
      <c r="M737" s="170">
        <v>3607.51</v>
      </c>
    </row>
    <row r="738" spans="1:13" ht="12" thickBot="1" x14ac:dyDescent="0.25">
      <c r="A738" s="168"/>
      <c r="B738" s="168"/>
      <c r="C738" s="168"/>
      <c r="D738" s="168"/>
      <c r="E738" s="168"/>
      <c r="F738" s="168"/>
      <c r="G738" s="168" t="s">
        <v>179</v>
      </c>
      <c r="H738" s="169">
        <v>44469</v>
      </c>
      <c r="I738" s="168" t="s">
        <v>895</v>
      </c>
      <c r="J738" s="168" t="s">
        <v>182</v>
      </c>
      <c r="K738" s="168" t="s">
        <v>232</v>
      </c>
      <c r="L738" s="171">
        <v>35.340000000000003</v>
      </c>
      <c r="M738" s="171">
        <v>3642.85</v>
      </c>
    </row>
    <row r="739" spans="1:13" ht="11.25" x14ac:dyDescent="0.2">
      <c r="A739" s="168"/>
      <c r="B739" s="168"/>
      <c r="C739" s="168" t="s">
        <v>701</v>
      </c>
      <c r="D739" s="168"/>
      <c r="E739" s="168"/>
      <c r="F739" s="168"/>
      <c r="G739" s="168"/>
      <c r="H739" s="169"/>
      <c r="I739" s="168"/>
      <c r="J739" s="168"/>
      <c r="K739" s="168"/>
      <c r="L739" s="170">
        <v>1274.1500000000001</v>
      </c>
      <c r="M739" s="170">
        <v>3642.85</v>
      </c>
    </row>
    <row r="740" spans="1:13" ht="11.25" x14ac:dyDescent="0.2">
      <c r="A740" s="165"/>
      <c r="B740" s="165"/>
      <c r="C740" s="165" t="s">
        <v>533</v>
      </c>
      <c r="D740" s="165"/>
      <c r="E740" s="165"/>
      <c r="F740" s="165"/>
      <c r="G740" s="165"/>
      <c r="H740" s="167"/>
      <c r="I740" s="165"/>
      <c r="J740" s="165"/>
      <c r="K740" s="165"/>
      <c r="L740" s="166"/>
      <c r="M740" s="166">
        <v>50.75</v>
      </c>
    </row>
    <row r="741" spans="1:13" ht="11.25" x14ac:dyDescent="0.2">
      <c r="A741" s="168"/>
      <c r="B741" s="168"/>
      <c r="C741" s="168"/>
      <c r="D741" s="168"/>
      <c r="E741" s="168"/>
      <c r="F741" s="168"/>
      <c r="G741" s="168" t="s">
        <v>180</v>
      </c>
      <c r="H741" s="169">
        <v>44441</v>
      </c>
      <c r="I741" s="168"/>
      <c r="J741" s="168" t="s">
        <v>186</v>
      </c>
      <c r="K741" s="168" t="s">
        <v>959</v>
      </c>
      <c r="L741" s="170">
        <v>3.5</v>
      </c>
      <c r="M741" s="170">
        <v>54.25</v>
      </c>
    </row>
    <row r="742" spans="1:13" ht="11.25" x14ac:dyDescent="0.2">
      <c r="A742" s="168"/>
      <c r="B742" s="168"/>
      <c r="C742" s="168"/>
      <c r="D742" s="168"/>
      <c r="E742" s="168"/>
      <c r="F742" s="168"/>
      <c r="G742" s="168" t="s">
        <v>180</v>
      </c>
      <c r="H742" s="169">
        <v>44453</v>
      </c>
      <c r="I742" s="168"/>
      <c r="J742" s="168" t="s">
        <v>186</v>
      </c>
      <c r="K742" s="168" t="s">
        <v>478</v>
      </c>
      <c r="L742" s="170">
        <v>7</v>
      </c>
      <c r="M742" s="170">
        <v>61.25</v>
      </c>
    </row>
    <row r="743" spans="1:13" ht="11.25" x14ac:dyDescent="0.2">
      <c r="A743" s="168"/>
      <c r="B743" s="168"/>
      <c r="C743" s="168"/>
      <c r="D743" s="168"/>
      <c r="E743" s="168"/>
      <c r="F743" s="168"/>
      <c r="G743" s="168" t="s">
        <v>180</v>
      </c>
      <c r="H743" s="169">
        <v>44453</v>
      </c>
      <c r="I743" s="168"/>
      <c r="J743" s="168" t="s">
        <v>186</v>
      </c>
      <c r="K743" s="168" t="s">
        <v>960</v>
      </c>
      <c r="L743" s="170">
        <v>1.75</v>
      </c>
      <c r="M743" s="170">
        <v>63</v>
      </c>
    </row>
    <row r="744" spans="1:13" ht="11.25" x14ac:dyDescent="0.2">
      <c r="A744" s="168"/>
      <c r="B744" s="168"/>
      <c r="C744" s="168"/>
      <c r="D744" s="168"/>
      <c r="E744" s="168"/>
      <c r="F744" s="168"/>
      <c r="G744" s="168" t="s">
        <v>180</v>
      </c>
      <c r="H744" s="169">
        <v>44455</v>
      </c>
      <c r="I744" s="168"/>
      <c r="J744" s="168" t="s">
        <v>186</v>
      </c>
      <c r="K744" s="168" t="s">
        <v>961</v>
      </c>
      <c r="L744" s="170">
        <v>22.75</v>
      </c>
      <c r="M744" s="170">
        <v>85.75</v>
      </c>
    </row>
    <row r="745" spans="1:13" ht="11.25" x14ac:dyDescent="0.2">
      <c r="A745" s="168"/>
      <c r="B745" s="168"/>
      <c r="C745" s="168"/>
      <c r="D745" s="168"/>
      <c r="E745" s="168"/>
      <c r="F745" s="168"/>
      <c r="G745" s="168" t="s">
        <v>180</v>
      </c>
      <c r="H745" s="169">
        <v>44468</v>
      </c>
      <c r="I745" s="168"/>
      <c r="J745" s="168" t="s">
        <v>186</v>
      </c>
      <c r="K745" s="168" t="s">
        <v>478</v>
      </c>
      <c r="L745" s="170">
        <v>7</v>
      </c>
      <c r="M745" s="170">
        <v>92.75</v>
      </c>
    </row>
    <row r="746" spans="1:13" ht="12" thickBot="1" x14ac:dyDescent="0.25">
      <c r="A746" s="168"/>
      <c r="B746" s="168"/>
      <c r="C746" s="168"/>
      <c r="D746" s="168"/>
      <c r="E746" s="168"/>
      <c r="F746" s="168"/>
      <c r="G746" s="168" t="s">
        <v>180</v>
      </c>
      <c r="H746" s="169">
        <v>44469</v>
      </c>
      <c r="I746" s="168"/>
      <c r="J746" s="168" t="s">
        <v>186</v>
      </c>
      <c r="K746" s="168" t="s">
        <v>478</v>
      </c>
      <c r="L746" s="171">
        <v>7</v>
      </c>
      <c r="M746" s="171">
        <v>99.75</v>
      </c>
    </row>
    <row r="747" spans="1:13" ht="11.25" x14ac:dyDescent="0.2">
      <c r="A747" s="168"/>
      <c r="B747" s="168"/>
      <c r="C747" s="168" t="s">
        <v>702</v>
      </c>
      <c r="D747" s="168"/>
      <c r="E747" s="168"/>
      <c r="F747" s="168"/>
      <c r="G747" s="168"/>
      <c r="H747" s="169"/>
      <c r="I747" s="168"/>
      <c r="J747" s="168"/>
      <c r="K747" s="168"/>
      <c r="L747" s="170">
        <v>49</v>
      </c>
      <c r="M747" s="170">
        <v>99.75</v>
      </c>
    </row>
    <row r="748" spans="1:13" ht="11.25" x14ac:dyDescent="0.2">
      <c r="A748" s="165"/>
      <c r="B748" s="165"/>
      <c r="C748" s="165" t="s">
        <v>534</v>
      </c>
      <c r="D748" s="165"/>
      <c r="E748" s="165"/>
      <c r="F748" s="165"/>
      <c r="G748" s="165"/>
      <c r="H748" s="167"/>
      <c r="I748" s="165"/>
      <c r="J748" s="165"/>
      <c r="K748" s="165"/>
      <c r="L748" s="166"/>
      <c r="M748" s="166">
        <v>19762</v>
      </c>
    </row>
    <row r="749" spans="1:13" ht="11.25" x14ac:dyDescent="0.2">
      <c r="A749" s="168"/>
      <c r="B749" s="168"/>
      <c r="C749" s="168" t="s">
        <v>703</v>
      </c>
      <c r="D749" s="168"/>
      <c r="E749" s="168"/>
      <c r="F749" s="168"/>
      <c r="G749" s="168"/>
      <c r="H749" s="169"/>
      <c r="I749" s="168"/>
      <c r="J749" s="168"/>
      <c r="K749" s="168"/>
      <c r="L749" s="170"/>
      <c r="M749" s="170">
        <v>19762</v>
      </c>
    </row>
    <row r="750" spans="1:13" ht="11.25" x14ac:dyDescent="0.2">
      <c r="A750" s="165"/>
      <c r="B750" s="165"/>
      <c r="C750" s="165" t="s">
        <v>535</v>
      </c>
      <c r="D750" s="165"/>
      <c r="E750" s="165"/>
      <c r="F750" s="165"/>
      <c r="G750" s="165"/>
      <c r="H750" s="167"/>
      <c r="I750" s="165"/>
      <c r="J750" s="165"/>
      <c r="K750" s="165"/>
      <c r="L750" s="166"/>
      <c r="M750" s="166">
        <v>384.84</v>
      </c>
    </row>
    <row r="751" spans="1:13" ht="15.75" thickBot="1" x14ac:dyDescent="0.3">
      <c r="A751" s="164"/>
      <c r="B751" s="164"/>
      <c r="C751" s="164"/>
      <c r="D751" s="164"/>
      <c r="E751" s="164"/>
      <c r="F751" s="168"/>
      <c r="G751" s="168" t="s">
        <v>177</v>
      </c>
      <c r="H751" s="169">
        <v>44462</v>
      </c>
      <c r="I751" s="168" t="s">
        <v>220</v>
      </c>
      <c r="J751" s="168" t="s">
        <v>286</v>
      </c>
      <c r="K751" s="168" t="s">
        <v>287</v>
      </c>
      <c r="L751" s="172">
        <v>192.42</v>
      </c>
      <c r="M751" s="172">
        <v>577.26</v>
      </c>
    </row>
    <row r="752" spans="1:13" ht="12" thickBot="1" x14ac:dyDescent="0.25">
      <c r="A752" s="168"/>
      <c r="B752" s="168"/>
      <c r="C752" s="168" t="s">
        <v>704</v>
      </c>
      <c r="D752" s="168"/>
      <c r="E752" s="168"/>
      <c r="F752" s="168"/>
      <c r="G752" s="168"/>
      <c r="H752" s="169"/>
      <c r="I752" s="168"/>
      <c r="J752" s="168"/>
      <c r="K752" s="168"/>
      <c r="L752" s="173">
        <v>192.42</v>
      </c>
      <c r="M752" s="173">
        <v>577.26</v>
      </c>
    </row>
    <row r="753" spans="1:13" ht="11.25" x14ac:dyDescent="0.2">
      <c r="A753" s="168"/>
      <c r="B753" s="168" t="s">
        <v>536</v>
      </c>
      <c r="C753" s="168"/>
      <c r="D753" s="168"/>
      <c r="E753" s="168"/>
      <c r="F753" s="168"/>
      <c r="G753" s="168"/>
      <c r="H753" s="169"/>
      <c r="I753" s="168"/>
      <c r="J753" s="168"/>
      <c r="K753" s="168"/>
      <c r="L753" s="170">
        <v>31893.02</v>
      </c>
      <c r="M753" s="170">
        <v>106517.12</v>
      </c>
    </row>
    <row r="754" spans="1:13" ht="11.25" x14ac:dyDescent="0.2">
      <c r="A754" s="165"/>
      <c r="B754" s="165" t="s">
        <v>537</v>
      </c>
      <c r="C754" s="165"/>
      <c r="D754" s="165"/>
      <c r="E754" s="165"/>
      <c r="F754" s="165"/>
      <c r="G754" s="165"/>
      <c r="H754" s="167"/>
      <c r="I754" s="165"/>
      <c r="J754" s="165"/>
      <c r="K754" s="165"/>
      <c r="L754" s="166"/>
      <c r="M754" s="166">
        <v>11890.96</v>
      </c>
    </row>
    <row r="755" spans="1:13" ht="11.25" x14ac:dyDescent="0.2">
      <c r="A755" s="165"/>
      <c r="B755" s="165"/>
      <c r="C755" s="165" t="s">
        <v>538</v>
      </c>
      <c r="D755" s="165"/>
      <c r="E755" s="165"/>
      <c r="F755" s="165"/>
      <c r="G755" s="165"/>
      <c r="H755" s="167"/>
      <c r="I755" s="165"/>
      <c r="J755" s="165"/>
      <c r="K755" s="165"/>
      <c r="L755" s="166"/>
      <c r="M755" s="166">
        <v>1275.04</v>
      </c>
    </row>
    <row r="756" spans="1:13" ht="11.25" x14ac:dyDescent="0.2">
      <c r="A756" s="168"/>
      <c r="B756" s="168"/>
      <c r="C756" s="168"/>
      <c r="D756" s="168"/>
      <c r="E756" s="168"/>
      <c r="F756" s="168"/>
      <c r="G756" s="168" t="s">
        <v>177</v>
      </c>
      <c r="H756" s="169">
        <v>44441</v>
      </c>
      <c r="I756" s="168" t="s">
        <v>221</v>
      </c>
      <c r="J756" s="168" t="s">
        <v>779</v>
      </c>
      <c r="K756" s="168" t="s">
        <v>962</v>
      </c>
      <c r="L756" s="170">
        <v>29.98</v>
      </c>
      <c r="M756" s="170">
        <v>1305.02</v>
      </c>
    </row>
    <row r="757" spans="1:13" ht="11.25" x14ac:dyDescent="0.2">
      <c r="A757" s="168"/>
      <c r="B757" s="168"/>
      <c r="C757" s="168"/>
      <c r="D757" s="168"/>
      <c r="E757" s="168"/>
      <c r="F757" s="168"/>
      <c r="G757" s="168" t="s">
        <v>177</v>
      </c>
      <c r="H757" s="169">
        <v>44445</v>
      </c>
      <c r="I757" s="168" t="s">
        <v>855</v>
      </c>
      <c r="J757" s="168" t="s">
        <v>790</v>
      </c>
      <c r="K757" s="168" t="s">
        <v>963</v>
      </c>
      <c r="L757" s="170">
        <v>89</v>
      </c>
      <c r="M757" s="170">
        <v>1394.02</v>
      </c>
    </row>
    <row r="758" spans="1:13" ht="11.25" x14ac:dyDescent="0.2">
      <c r="A758" s="168"/>
      <c r="B758" s="168"/>
      <c r="C758" s="168"/>
      <c r="D758" s="168"/>
      <c r="E758" s="168"/>
      <c r="F758" s="168"/>
      <c r="G758" s="168" t="s">
        <v>177</v>
      </c>
      <c r="H758" s="169">
        <v>44445</v>
      </c>
      <c r="I758" s="168" t="s">
        <v>856</v>
      </c>
      <c r="J758" s="168" t="s">
        <v>792</v>
      </c>
      <c r="K758" s="168" t="s">
        <v>964</v>
      </c>
      <c r="L758" s="170">
        <v>198</v>
      </c>
      <c r="M758" s="170">
        <v>1592.02</v>
      </c>
    </row>
    <row r="759" spans="1:13" ht="11.25" x14ac:dyDescent="0.2">
      <c r="A759" s="168"/>
      <c r="B759" s="168"/>
      <c r="C759" s="168"/>
      <c r="D759" s="168"/>
      <c r="E759" s="168"/>
      <c r="F759" s="168"/>
      <c r="G759" s="168" t="s">
        <v>177</v>
      </c>
      <c r="H759" s="169">
        <v>44460</v>
      </c>
      <c r="I759" s="168" t="s">
        <v>886</v>
      </c>
      <c r="J759" s="168" t="s">
        <v>183</v>
      </c>
      <c r="K759" s="168" t="s">
        <v>965</v>
      </c>
      <c r="L759" s="170">
        <v>116.48</v>
      </c>
      <c r="M759" s="170">
        <v>1708.5</v>
      </c>
    </row>
    <row r="760" spans="1:13" ht="11.25" x14ac:dyDescent="0.2">
      <c r="A760" s="168"/>
      <c r="B760" s="168"/>
      <c r="C760" s="168"/>
      <c r="D760" s="168"/>
      <c r="E760" s="168"/>
      <c r="F760" s="168"/>
      <c r="G760" s="168" t="s">
        <v>177</v>
      </c>
      <c r="H760" s="169">
        <v>44469</v>
      </c>
      <c r="I760" s="168" t="s">
        <v>897</v>
      </c>
      <c r="J760" s="168" t="s">
        <v>792</v>
      </c>
      <c r="K760" s="168" t="s">
        <v>966</v>
      </c>
      <c r="L760" s="170">
        <v>1599.74</v>
      </c>
      <c r="M760" s="170">
        <v>3308.24</v>
      </c>
    </row>
    <row r="761" spans="1:13" ht="11.25" x14ac:dyDescent="0.2">
      <c r="A761" s="168"/>
      <c r="B761" s="168"/>
      <c r="C761" s="168"/>
      <c r="D761" s="168"/>
      <c r="E761" s="168"/>
      <c r="F761" s="168"/>
      <c r="G761" s="168" t="s">
        <v>177</v>
      </c>
      <c r="H761" s="169">
        <v>44469</v>
      </c>
      <c r="I761" s="168" t="s">
        <v>899</v>
      </c>
      <c r="J761" s="168" t="s">
        <v>831</v>
      </c>
      <c r="K761" s="168" t="s">
        <v>967</v>
      </c>
      <c r="L761" s="170">
        <v>300</v>
      </c>
      <c r="M761" s="170">
        <v>3608.24</v>
      </c>
    </row>
    <row r="762" spans="1:13" ht="12" thickBot="1" x14ac:dyDescent="0.25">
      <c r="A762" s="168"/>
      <c r="B762" s="168"/>
      <c r="C762" s="168"/>
      <c r="D762" s="168"/>
      <c r="E762" s="168"/>
      <c r="F762" s="168"/>
      <c r="G762" s="168" t="s">
        <v>177</v>
      </c>
      <c r="H762" s="169">
        <v>44469</v>
      </c>
      <c r="I762" s="168" t="s">
        <v>900</v>
      </c>
      <c r="J762" s="168" t="s">
        <v>818</v>
      </c>
      <c r="K762" s="168" t="s">
        <v>968</v>
      </c>
      <c r="L762" s="171">
        <v>7.52</v>
      </c>
      <c r="M762" s="171">
        <v>3615.76</v>
      </c>
    </row>
    <row r="763" spans="1:13" ht="11.25" x14ac:dyDescent="0.2">
      <c r="A763" s="168"/>
      <c r="B763" s="168"/>
      <c r="C763" s="168" t="s">
        <v>705</v>
      </c>
      <c r="D763" s="168"/>
      <c r="E763" s="168"/>
      <c r="F763" s="168"/>
      <c r="G763" s="168"/>
      <c r="H763" s="169"/>
      <c r="I763" s="168"/>
      <c r="J763" s="168"/>
      <c r="K763" s="168"/>
      <c r="L763" s="170">
        <v>2340.7199999999998</v>
      </c>
      <c r="M763" s="170">
        <v>3615.76</v>
      </c>
    </row>
    <row r="764" spans="1:13" ht="11.25" x14ac:dyDescent="0.2">
      <c r="A764" s="165"/>
      <c r="B764" s="165"/>
      <c r="C764" s="165" t="s">
        <v>539</v>
      </c>
      <c r="D764" s="165"/>
      <c r="E764" s="165"/>
      <c r="F764" s="165"/>
      <c r="G764" s="165"/>
      <c r="H764" s="167"/>
      <c r="I764" s="165"/>
      <c r="J764" s="165"/>
      <c r="K764" s="165"/>
      <c r="L764" s="166"/>
      <c r="M764" s="166">
        <v>834.59</v>
      </c>
    </row>
    <row r="765" spans="1:13" ht="11.25" x14ac:dyDescent="0.2">
      <c r="A765" s="168"/>
      <c r="B765" s="168"/>
      <c r="C765" s="168"/>
      <c r="D765" s="168"/>
      <c r="E765" s="168"/>
      <c r="F765" s="168"/>
      <c r="G765" s="168" t="s">
        <v>177</v>
      </c>
      <c r="H765" s="169">
        <v>44441</v>
      </c>
      <c r="I765" s="168" t="s">
        <v>221</v>
      </c>
      <c r="J765" s="168" t="s">
        <v>471</v>
      </c>
      <c r="K765" s="168"/>
      <c r="L765" s="170">
        <v>4.25</v>
      </c>
      <c r="M765" s="170">
        <v>838.84</v>
      </c>
    </row>
    <row r="766" spans="1:13" ht="11.25" x14ac:dyDescent="0.2">
      <c r="A766" s="168"/>
      <c r="B766" s="168"/>
      <c r="C766" s="168"/>
      <c r="D766" s="168"/>
      <c r="E766" s="168"/>
      <c r="F766" s="168"/>
      <c r="G766" s="168" t="s">
        <v>177</v>
      </c>
      <c r="H766" s="169">
        <v>44441</v>
      </c>
      <c r="I766" s="168" t="s">
        <v>221</v>
      </c>
      <c r="J766" s="168" t="s">
        <v>779</v>
      </c>
      <c r="K766" s="168" t="s">
        <v>969</v>
      </c>
      <c r="L766" s="170">
        <v>43.17</v>
      </c>
      <c r="M766" s="170">
        <v>882.01</v>
      </c>
    </row>
    <row r="767" spans="1:13" ht="11.25" x14ac:dyDescent="0.2">
      <c r="A767" s="168"/>
      <c r="B767" s="168"/>
      <c r="C767" s="168"/>
      <c r="D767" s="168"/>
      <c r="E767" s="168"/>
      <c r="F767" s="168"/>
      <c r="G767" s="168" t="s">
        <v>179</v>
      </c>
      <c r="H767" s="169">
        <v>44442</v>
      </c>
      <c r="I767" s="168" t="s">
        <v>848</v>
      </c>
      <c r="J767" s="168" t="s">
        <v>183</v>
      </c>
      <c r="K767" s="168" t="s">
        <v>232</v>
      </c>
      <c r="L767" s="170">
        <v>319.3</v>
      </c>
      <c r="M767" s="170">
        <v>1201.31</v>
      </c>
    </row>
    <row r="768" spans="1:13" ht="11.25" x14ac:dyDescent="0.2">
      <c r="A768" s="168"/>
      <c r="B768" s="168"/>
      <c r="C768" s="168"/>
      <c r="D768" s="168"/>
      <c r="E768" s="168"/>
      <c r="F768" s="168"/>
      <c r="G768" s="168" t="s">
        <v>177</v>
      </c>
      <c r="H768" s="169">
        <v>44445</v>
      </c>
      <c r="I768" s="168" t="s">
        <v>857</v>
      </c>
      <c r="J768" s="168" t="s">
        <v>794</v>
      </c>
      <c r="K768" s="168" t="s">
        <v>970</v>
      </c>
      <c r="L768" s="170">
        <v>1650</v>
      </c>
      <c r="M768" s="170">
        <v>2851.31</v>
      </c>
    </row>
    <row r="769" spans="1:13" ht="11.25" x14ac:dyDescent="0.2">
      <c r="A769" s="168"/>
      <c r="B769" s="168"/>
      <c r="C769" s="168"/>
      <c r="D769" s="168"/>
      <c r="E769" s="168"/>
      <c r="F769" s="168"/>
      <c r="G769" s="168" t="s">
        <v>177</v>
      </c>
      <c r="H769" s="169">
        <v>44445</v>
      </c>
      <c r="I769" s="168" t="s">
        <v>858</v>
      </c>
      <c r="J769" s="168" t="s">
        <v>183</v>
      </c>
      <c r="K769" s="168" t="s">
        <v>971</v>
      </c>
      <c r="L769" s="170">
        <v>8.06</v>
      </c>
      <c r="M769" s="170">
        <v>2859.37</v>
      </c>
    </row>
    <row r="770" spans="1:13" ht="11.25" x14ac:dyDescent="0.2">
      <c r="A770" s="168"/>
      <c r="B770" s="168"/>
      <c r="C770" s="168"/>
      <c r="D770" s="168"/>
      <c r="E770" s="168"/>
      <c r="F770" s="168"/>
      <c r="G770" s="168" t="s">
        <v>177</v>
      </c>
      <c r="H770" s="169">
        <v>44452</v>
      </c>
      <c r="I770" s="168" t="s">
        <v>221</v>
      </c>
      <c r="J770" s="168" t="s">
        <v>799</v>
      </c>
      <c r="K770" s="168" t="s">
        <v>972</v>
      </c>
      <c r="L770" s="170">
        <v>4</v>
      </c>
      <c r="M770" s="170">
        <v>2863.37</v>
      </c>
    </row>
    <row r="771" spans="1:13" ht="12" thickBot="1" x14ac:dyDescent="0.25">
      <c r="A771" s="168"/>
      <c r="B771" s="168"/>
      <c r="C771" s="168"/>
      <c r="D771" s="168"/>
      <c r="E771" s="168"/>
      <c r="F771" s="168"/>
      <c r="G771" s="168" t="s">
        <v>179</v>
      </c>
      <c r="H771" s="169">
        <v>44456</v>
      </c>
      <c r="I771" s="168" t="s">
        <v>870</v>
      </c>
      <c r="J771" s="168" t="s">
        <v>183</v>
      </c>
      <c r="K771" s="168" t="s">
        <v>232</v>
      </c>
      <c r="L771" s="171">
        <v>237.09</v>
      </c>
      <c r="M771" s="171">
        <v>3100.46</v>
      </c>
    </row>
    <row r="772" spans="1:13" ht="11.25" x14ac:dyDescent="0.2">
      <c r="A772" s="168"/>
      <c r="B772" s="168"/>
      <c r="C772" s="168" t="s">
        <v>706</v>
      </c>
      <c r="D772" s="168"/>
      <c r="E772" s="168"/>
      <c r="F772" s="168"/>
      <c r="G772" s="168"/>
      <c r="H772" s="169"/>
      <c r="I772" s="168"/>
      <c r="J772" s="168"/>
      <c r="K772" s="168"/>
      <c r="L772" s="170">
        <v>2265.87</v>
      </c>
      <c r="M772" s="170">
        <v>3100.46</v>
      </c>
    </row>
    <row r="773" spans="1:13" ht="11.25" x14ac:dyDescent="0.2">
      <c r="A773" s="165"/>
      <c r="B773" s="165"/>
      <c r="C773" s="165" t="s">
        <v>540</v>
      </c>
      <c r="D773" s="165"/>
      <c r="E773" s="165"/>
      <c r="F773" s="165"/>
      <c r="G773" s="165"/>
      <c r="H773" s="167"/>
      <c r="I773" s="165"/>
      <c r="J773" s="165"/>
      <c r="K773" s="165"/>
      <c r="L773" s="166"/>
      <c r="M773" s="166">
        <v>107.91</v>
      </c>
    </row>
    <row r="774" spans="1:13" ht="11.25" x14ac:dyDescent="0.2">
      <c r="A774" s="168"/>
      <c r="B774" s="168"/>
      <c r="C774" s="168"/>
      <c r="D774" s="168"/>
      <c r="E774" s="168"/>
      <c r="F774" s="168"/>
      <c r="G774" s="168" t="s">
        <v>177</v>
      </c>
      <c r="H774" s="169">
        <v>44460</v>
      </c>
      <c r="I774" s="168" t="s">
        <v>886</v>
      </c>
      <c r="J774" s="168" t="s">
        <v>183</v>
      </c>
      <c r="K774" s="168" t="s">
        <v>973</v>
      </c>
      <c r="L774" s="170">
        <v>4</v>
      </c>
      <c r="M774" s="170">
        <v>111.91</v>
      </c>
    </row>
    <row r="775" spans="1:13" ht="11.25" x14ac:dyDescent="0.2">
      <c r="A775" s="168"/>
      <c r="B775" s="168"/>
      <c r="C775" s="168"/>
      <c r="D775" s="168"/>
      <c r="E775" s="168"/>
      <c r="F775" s="168"/>
      <c r="G775" s="168" t="s">
        <v>177</v>
      </c>
      <c r="H775" s="169">
        <v>44460</v>
      </c>
      <c r="I775" s="168" t="s">
        <v>886</v>
      </c>
      <c r="J775" s="168" t="s">
        <v>183</v>
      </c>
      <c r="K775" s="168" t="s">
        <v>974</v>
      </c>
      <c r="L775" s="170">
        <v>4.25</v>
      </c>
      <c r="M775" s="170">
        <v>116.16</v>
      </c>
    </row>
    <row r="776" spans="1:13" ht="12" thickBot="1" x14ac:dyDescent="0.25">
      <c r="A776" s="168"/>
      <c r="B776" s="168"/>
      <c r="C776" s="168"/>
      <c r="D776" s="168"/>
      <c r="E776" s="168"/>
      <c r="F776" s="168"/>
      <c r="G776" s="168" t="s">
        <v>177</v>
      </c>
      <c r="H776" s="169">
        <v>44462</v>
      </c>
      <c r="I776" s="168" t="s">
        <v>221</v>
      </c>
      <c r="J776" s="168" t="s">
        <v>749</v>
      </c>
      <c r="K776" s="168" t="s">
        <v>975</v>
      </c>
      <c r="L776" s="171">
        <v>179.26</v>
      </c>
      <c r="M776" s="171">
        <v>295.42</v>
      </c>
    </row>
    <row r="777" spans="1:13" ht="11.25" x14ac:dyDescent="0.2">
      <c r="A777" s="168"/>
      <c r="B777" s="168"/>
      <c r="C777" s="168" t="s">
        <v>766</v>
      </c>
      <c r="D777" s="168"/>
      <c r="E777" s="168"/>
      <c r="F777" s="168"/>
      <c r="G777" s="168"/>
      <c r="H777" s="169"/>
      <c r="I777" s="168"/>
      <c r="J777" s="168"/>
      <c r="K777" s="168"/>
      <c r="L777" s="170">
        <v>187.51</v>
      </c>
      <c r="M777" s="170">
        <v>295.42</v>
      </c>
    </row>
    <row r="778" spans="1:13" ht="11.25" x14ac:dyDescent="0.2">
      <c r="A778" s="165"/>
      <c r="B778" s="165"/>
      <c r="C778" s="165" t="s">
        <v>541</v>
      </c>
      <c r="D778" s="165"/>
      <c r="E778" s="165"/>
      <c r="F778" s="165"/>
      <c r="G778" s="165"/>
      <c r="H778" s="167"/>
      <c r="I778" s="165"/>
      <c r="J778" s="165"/>
      <c r="K778" s="165"/>
      <c r="L778" s="166"/>
      <c r="M778" s="166">
        <v>120</v>
      </c>
    </row>
    <row r="779" spans="1:13" ht="11.25" x14ac:dyDescent="0.2">
      <c r="A779" s="168"/>
      <c r="B779" s="168"/>
      <c r="C779" s="168"/>
      <c r="D779" s="168"/>
      <c r="E779" s="168"/>
      <c r="F779" s="168"/>
      <c r="G779" s="168" t="s">
        <v>178</v>
      </c>
      <c r="H779" s="169">
        <v>44444</v>
      </c>
      <c r="I779" s="168"/>
      <c r="J779" s="168"/>
      <c r="K779" s="168" t="s">
        <v>976</v>
      </c>
      <c r="L779" s="170">
        <v>-220</v>
      </c>
      <c r="M779" s="170">
        <v>-100</v>
      </c>
    </row>
    <row r="780" spans="1:13" ht="11.25" x14ac:dyDescent="0.2">
      <c r="A780" s="168"/>
      <c r="B780" s="168"/>
      <c r="C780" s="168"/>
      <c r="D780" s="168"/>
      <c r="E780" s="168"/>
      <c r="F780" s="168"/>
      <c r="G780" s="168" t="s">
        <v>177</v>
      </c>
      <c r="H780" s="169">
        <v>44459</v>
      </c>
      <c r="I780" s="168" t="s">
        <v>453</v>
      </c>
      <c r="J780" s="168" t="s">
        <v>290</v>
      </c>
      <c r="K780" s="168" t="s">
        <v>977</v>
      </c>
      <c r="L780" s="170">
        <v>60</v>
      </c>
      <c r="M780" s="170">
        <v>-40</v>
      </c>
    </row>
    <row r="781" spans="1:13" ht="11.25" x14ac:dyDescent="0.2">
      <c r="A781" s="168"/>
      <c r="B781" s="168"/>
      <c r="C781" s="168"/>
      <c r="D781" s="168"/>
      <c r="E781" s="168"/>
      <c r="F781" s="168"/>
      <c r="G781" s="168" t="s">
        <v>177</v>
      </c>
      <c r="H781" s="169">
        <v>44466</v>
      </c>
      <c r="I781" s="168" t="s">
        <v>891</v>
      </c>
      <c r="J781" s="168" t="s">
        <v>290</v>
      </c>
      <c r="K781" s="168" t="s">
        <v>978</v>
      </c>
      <c r="L781" s="170">
        <v>60</v>
      </c>
      <c r="M781" s="170">
        <v>20</v>
      </c>
    </row>
    <row r="782" spans="1:13" ht="12" thickBot="1" x14ac:dyDescent="0.25">
      <c r="A782" s="168"/>
      <c r="B782" s="168"/>
      <c r="C782" s="168"/>
      <c r="D782" s="168"/>
      <c r="E782" s="168"/>
      <c r="F782" s="168"/>
      <c r="G782" s="168" t="s">
        <v>177</v>
      </c>
      <c r="H782" s="169">
        <v>44469</v>
      </c>
      <c r="I782" s="168" t="s">
        <v>898</v>
      </c>
      <c r="J782" s="168" t="s">
        <v>290</v>
      </c>
      <c r="K782" s="168" t="s">
        <v>979</v>
      </c>
      <c r="L782" s="171">
        <v>220</v>
      </c>
      <c r="M782" s="171">
        <v>240</v>
      </c>
    </row>
    <row r="783" spans="1:13" ht="11.25" x14ac:dyDescent="0.2">
      <c r="A783" s="168"/>
      <c r="B783" s="168"/>
      <c r="C783" s="168" t="s">
        <v>707</v>
      </c>
      <c r="D783" s="168"/>
      <c r="E783" s="168"/>
      <c r="F783" s="168"/>
      <c r="G783" s="168"/>
      <c r="H783" s="169"/>
      <c r="I783" s="168"/>
      <c r="J783" s="168"/>
      <c r="K783" s="168"/>
      <c r="L783" s="170">
        <v>120</v>
      </c>
      <c r="M783" s="170">
        <v>240</v>
      </c>
    </row>
    <row r="784" spans="1:13" ht="11.25" x14ac:dyDescent="0.2">
      <c r="A784" s="165"/>
      <c r="B784" s="165"/>
      <c r="C784" s="165" t="s">
        <v>542</v>
      </c>
      <c r="D784" s="165"/>
      <c r="E784" s="165"/>
      <c r="F784" s="165"/>
      <c r="G784" s="165"/>
      <c r="H784" s="167"/>
      <c r="I784" s="165"/>
      <c r="J784" s="165"/>
      <c r="K784" s="165"/>
      <c r="L784" s="166"/>
      <c r="M784" s="166">
        <v>1169</v>
      </c>
    </row>
    <row r="785" spans="1:13" ht="11.25" x14ac:dyDescent="0.2">
      <c r="A785" s="168"/>
      <c r="B785" s="168"/>
      <c r="C785" s="168"/>
      <c r="D785" s="168"/>
      <c r="E785" s="168"/>
      <c r="F785" s="168"/>
      <c r="G785" s="168" t="s">
        <v>177</v>
      </c>
      <c r="H785" s="169">
        <v>44462</v>
      </c>
      <c r="I785" s="168" t="s">
        <v>220</v>
      </c>
      <c r="J785" s="168" t="s">
        <v>286</v>
      </c>
      <c r="K785" s="168" t="s">
        <v>288</v>
      </c>
      <c r="L785" s="170">
        <v>568.16999999999996</v>
      </c>
      <c r="M785" s="170">
        <v>1737.17</v>
      </c>
    </row>
    <row r="786" spans="1:13" ht="12" thickBot="1" x14ac:dyDescent="0.25">
      <c r="A786" s="168"/>
      <c r="B786" s="168"/>
      <c r="C786" s="168"/>
      <c r="D786" s="168"/>
      <c r="E786" s="168"/>
      <c r="F786" s="168"/>
      <c r="G786" s="168" t="s">
        <v>177</v>
      </c>
      <c r="H786" s="169">
        <v>44469</v>
      </c>
      <c r="I786" s="168" t="s">
        <v>220</v>
      </c>
      <c r="J786" s="168" t="s">
        <v>286</v>
      </c>
      <c r="K786" s="168"/>
      <c r="L786" s="172">
        <v>16.329999999999998</v>
      </c>
      <c r="M786" s="172">
        <v>1753.5</v>
      </c>
    </row>
    <row r="787" spans="1:13" ht="12" thickBot="1" x14ac:dyDescent="0.25">
      <c r="A787" s="168"/>
      <c r="B787" s="168"/>
      <c r="C787" s="168" t="s">
        <v>708</v>
      </c>
      <c r="D787" s="168"/>
      <c r="E787" s="168"/>
      <c r="F787" s="168"/>
      <c r="G787" s="168"/>
      <c r="H787" s="169"/>
      <c r="I787" s="168"/>
      <c r="J787" s="168"/>
      <c r="K787" s="168"/>
      <c r="L787" s="173">
        <v>584.5</v>
      </c>
      <c r="M787" s="173">
        <v>1753.5</v>
      </c>
    </row>
    <row r="788" spans="1:13" ht="11.25" x14ac:dyDescent="0.2">
      <c r="A788" s="168"/>
      <c r="B788" s="168"/>
      <c r="C788" s="168" t="s">
        <v>543</v>
      </c>
      <c r="D788" s="168"/>
      <c r="E788" s="168"/>
      <c r="F788" s="168"/>
      <c r="G788" s="168"/>
      <c r="H788" s="169"/>
      <c r="I788" s="168"/>
      <c r="J788" s="168"/>
      <c r="K788" s="168"/>
      <c r="L788" s="170"/>
      <c r="M788" s="170">
        <v>1032.8</v>
      </c>
    </row>
    <row r="789" spans="1:13" ht="11.25" x14ac:dyDescent="0.2">
      <c r="A789" s="165"/>
      <c r="B789" s="165"/>
      <c r="C789" s="165" t="s">
        <v>544</v>
      </c>
      <c r="D789" s="165"/>
      <c r="E789" s="165"/>
      <c r="F789" s="165"/>
      <c r="G789" s="165"/>
      <c r="H789" s="167"/>
      <c r="I789" s="165"/>
      <c r="J789" s="165"/>
      <c r="K789" s="165"/>
      <c r="L789" s="166"/>
      <c r="M789" s="166">
        <v>7351.62</v>
      </c>
    </row>
    <row r="790" spans="1:13" ht="11.25" x14ac:dyDescent="0.2">
      <c r="A790" s="165"/>
      <c r="B790" s="165"/>
      <c r="C790" s="165"/>
      <c r="D790" s="165" t="s">
        <v>545</v>
      </c>
      <c r="E790" s="165"/>
      <c r="F790" s="165"/>
      <c r="G790" s="165"/>
      <c r="H790" s="167"/>
      <c r="I790" s="165"/>
      <c r="J790" s="165"/>
      <c r="K790" s="165"/>
      <c r="L790" s="166"/>
      <c r="M790" s="166">
        <v>2079</v>
      </c>
    </row>
    <row r="791" spans="1:13" ht="15.75" thickBot="1" x14ac:dyDescent="0.3">
      <c r="A791" s="164"/>
      <c r="B791" s="164"/>
      <c r="C791" s="164"/>
      <c r="D791" s="164"/>
      <c r="E791" s="164"/>
      <c r="F791" s="168"/>
      <c r="G791" s="168" t="s">
        <v>177</v>
      </c>
      <c r="H791" s="169">
        <v>44448</v>
      </c>
      <c r="I791" s="168" t="s">
        <v>220</v>
      </c>
      <c r="J791" s="168" t="s">
        <v>181</v>
      </c>
      <c r="K791" s="168" t="s">
        <v>980</v>
      </c>
      <c r="L791" s="171">
        <v>205</v>
      </c>
      <c r="M791" s="171">
        <v>2284</v>
      </c>
    </row>
    <row r="792" spans="1:13" ht="11.25" x14ac:dyDescent="0.2">
      <c r="A792" s="168"/>
      <c r="B792" s="168"/>
      <c r="C792" s="168"/>
      <c r="D792" s="168" t="s">
        <v>709</v>
      </c>
      <c r="E792" s="168"/>
      <c r="F792" s="168"/>
      <c r="G792" s="168"/>
      <c r="H792" s="169"/>
      <c r="I792" s="168"/>
      <c r="J792" s="168"/>
      <c r="K792" s="168"/>
      <c r="L792" s="170">
        <v>205</v>
      </c>
      <c r="M792" s="170">
        <v>2284</v>
      </c>
    </row>
    <row r="793" spans="1:13" ht="11.25" x14ac:dyDescent="0.2">
      <c r="A793" s="165"/>
      <c r="B793" s="165"/>
      <c r="C793" s="165"/>
      <c r="D793" s="165" t="s">
        <v>546</v>
      </c>
      <c r="E793" s="165"/>
      <c r="F793" s="165"/>
      <c r="G793" s="165"/>
      <c r="H793" s="167"/>
      <c r="I793" s="165"/>
      <c r="J793" s="165"/>
      <c r="K793" s="165"/>
      <c r="L793" s="166"/>
      <c r="M793" s="166">
        <v>2079</v>
      </c>
    </row>
    <row r="794" spans="1:13" ht="15.75" thickBot="1" x14ac:dyDescent="0.3">
      <c r="A794" s="164"/>
      <c r="B794" s="164"/>
      <c r="C794" s="164"/>
      <c r="D794" s="164"/>
      <c r="E794" s="164"/>
      <c r="F794" s="168"/>
      <c r="G794" s="168" t="s">
        <v>177</v>
      </c>
      <c r="H794" s="169">
        <v>44448</v>
      </c>
      <c r="I794" s="168" t="s">
        <v>220</v>
      </c>
      <c r="J794" s="168" t="s">
        <v>181</v>
      </c>
      <c r="K794" s="168" t="s">
        <v>981</v>
      </c>
      <c r="L794" s="171">
        <v>1199</v>
      </c>
      <c r="M794" s="171">
        <v>3278</v>
      </c>
    </row>
    <row r="795" spans="1:13" ht="11.25" x14ac:dyDescent="0.2">
      <c r="A795" s="168"/>
      <c r="B795" s="168"/>
      <c r="C795" s="168"/>
      <c r="D795" s="168" t="s">
        <v>710</v>
      </c>
      <c r="E795" s="168"/>
      <c r="F795" s="168"/>
      <c r="G795" s="168"/>
      <c r="H795" s="169"/>
      <c r="I795" s="168"/>
      <c r="J795" s="168"/>
      <c r="K795" s="168"/>
      <c r="L795" s="170">
        <v>1199</v>
      </c>
      <c r="M795" s="170">
        <v>3278</v>
      </c>
    </row>
    <row r="796" spans="1:13" ht="11.25" x14ac:dyDescent="0.2">
      <c r="A796" s="165"/>
      <c r="B796" s="165"/>
      <c r="C796" s="165"/>
      <c r="D796" s="165" t="s">
        <v>547</v>
      </c>
      <c r="E796" s="165"/>
      <c r="F796" s="165"/>
      <c r="G796" s="165"/>
      <c r="H796" s="167"/>
      <c r="I796" s="165"/>
      <c r="J796" s="165"/>
      <c r="K796" s="165"/>
      <c r="L796" s="166"/>
      <c r="M796" s="166">
        <v>747.16</v>
      </c>
    </row>
    <row r="797" spans="1:13" ht="11.25" x14ac:dyDescent="0.2">
      <c r="A797" s="168"/>
      <c r="B797" s="168"/>
      <c r="C797" s="168"/>
      <c r="D797" s="168"/>
      <c r="E797" s="168"/>
      <c r="F797" s="168"/>
      <c r="G797" s="168" t="s">
        <v>177</v>
      </c>
      <c r="H797" s="169">
        <v>44442</v>
      </c>
      <c r="I797" s="168" t="s">
        <v>220</v>
      </c>
      <c r="J797" s="168" t="s">
        <v>184</v>
      </c>
      <c r="K797" s="168" t="s">
        <v>982</v>
      </c>
      <c r="L797" s="170">
        <v>170.77</v>
      </c>
      <c r="M797" s="170">
        <v>917.93</v>
      </c>
    </row>
    <row r="798" spans="1:13" ht="11.25" x14ac:dyDescent="0.2">
      <c r="A798" s="168"/>
      <c r="B798" s="168"/>
      <c r="C798" s="168"/>
      <c r="D798" s="168"/>
      <c r="E798" s="168"/>
      <c r="F798" s="168"/>
      <c r="G798" s="168" t="s">
        <v>177</v>
      </c>
      <c r="H798" s="169">
        <v>44453</v>
      </c>
      <c r="I798" s="168" t="s">
        <v>220</v>
      </c>
      <c r="J798" s="168" t="s">
        <v>465</v>
      </c>
      <c r="K798" s="168"/>
      <c r="L798" s="170">
        <v>114.88</v>
      </c>
      <c r="M798" s="170">
        <v>1032.81</v>
      </c>
    </row>
    <row r="799" spans="1:13" ht="12" thickBot="1" x14ac:dyDescent="0.25">
      <c r="A799" s="168"/>
      <c r="B799" s="168"/>
      <c r="C799" s="168"/>
      <c r="D799" s="168"/>
      <c r="E799" s="168"/>
      <c r="F799" s="168"/>
      <c r="G799" s="168" t="s">
        <v>177</v>
      </c>
      <c r="H799" s="169">
        <v>44466</v>
      </c>
      <c r="I799" s="168" t="s">
        <v>220</v>
      </c>
      <c r="J799" s="168" t="s">
        <v>184</v>
      </c>
      <c r="K799" s="168" t="s">
        <v>472</v>
      </c>
      <c r="L799" s="171">
        <v>145.37</v>
      </c>
      <c r="M799" s="171">
        <v>1178.18</v>
      </c>
    </row>
    <row r="800" spans="1:13" ht="11.25" x14ac:dyDescent="0.2">
      <c r="A800" s="168"/>
      <c r="B800" s="168"/>
      <c r="C800" s="168"/>
      <c r="D800" s="168" t="s">
        <v>711</v>
      </c>
      <c r="E800" s="168"/>
      <c r="F800" s="168"/>
      <c r="G800" s="168"/>
      <c r="H800" s="169"/>
      <c r="I800" s="168"/>
      <c r="J800" s="168"/>
      <c r="K800" s="168"/>
      <c r="L800" s="170">
        <v>431.02</v>
      </c>
      <c r="M800" s="170">
        <v>1178.18</v>
      </c>
    </row>
    <row r="801" spans="1:13" ht="11.25" x14ac:dyDescent="0.2">
      <c r="A801" s="165"/>
      <c r="B801" s="165"/>
      <c r="C801" s="165"/>
      <c r="D801" s="165" t="s">
        <v>548</v>
      </c>
      <c r="E801" s="165"/>
      <c r="F801" s="165"/>
      <c r="G801" s="165"/>
      <c r="H801" s="167"/>
      <c r="I801" s="165"/>
      <c r="J801" s="165"/>
      <c r="K801" s="165"/>
      <c r="L801" s="166"/>
      <c r="M801" s="166">
        <v>749.78</v>
      </c>
    </row>
    <row r="802" spans="1:13" ht="15.75" thickBot="1" x14ac:dyDescent="0.3">
      <c r="A802" s="164"/>
      <c r="B802" s="164"/>
      <c r="C802" s="164"/>
      <c r="D802" s="164"/>
      <c r="E802" s="164"/>
      <c r="F802" s="168"/>
      <c r="G802" s="168" t="s">
        <v>177</v>
      </c>
      <c r="H802" s="169">
        <v>44460</v>
      </c>
      <c r="I802" s="168" t="s">
        <v>220</v>
      </c>
      <c r="J802" s="168" t="s">
        <v>371</v>
      </c>
      <c r="K802" s="168"/>
      <c r="L802" s="171">
        <v>374.89</v>
      </c>
      <c r="M802" s="171">
        <v>1124.67</v>
      </c>
    </row>
    <row r="803" spans="1:13" ht="11.25" x14ac:dyDescent="0.2">
      <c r="A803" s="168"/>
      <c r="B803" s="168"/>
      <c r="C803" s="168"/>
      <c r="D803" s="168" t="s">
        <v>712</v>
      </c>
      <c r="E803" s="168"/>
      <c r="F803" s="168"/>
      <c r="G803" s="168"/>
      <c r="H803" s="169"/>
      <c r="I803" s="168"/>
      <c r="J803" s="168"/>
      <c r="K803" s="168"/>
      <c r="L803" s="170">
        <v>374.89</v>
      </c>
      <c r="M803" s="170">
        <v>1124.67</v>
      </c>
    </row>
    <row r="804" spans="1:13" ht="11.25" x14ac:dyDescent="0.2">
      <c r="A804" s="165"/>
      <c r="B804" s="165"/>
      <c r="C804" s="165"/>
      <c r="D804" s="165" t="s">
        <v>549</v>
      </c>
      <c r="E804" s="165"/>
      <c r="F804" s="165"/>
      <c r="G804" s="165"/>
      <c r="H804" s="167"/>
      <c r="I804" s="165"/>
      <c r="J804" s="165"/>
      <c r="K804" s="165"/>
      <c r="L804" s="166"/>
      <c r="M804" s="166">
        <v>1696.68</v>
      </c>
    </row>
    <row r="805" spans="1:13" ht="11.25" x14ac:dyDescent="0.2">
      <c r="A805" s="168"/>
      <c r="B805" s="168"/>
      <c r="C805" s="168"/>
      <c r="D805" s="168"/>
      <c r="E805" s="168"/>
      <c r="F805" s="168"/>
      <c r="G805" s="168" t="s">
        <v>177</v>
      </c>
      <c r="H805" s="169">
        <v>44442</v>
      </c>
      <c r="I805" s="168" t="s">
        <v>453</v>
      </c>
      <c r="J805" s="168" t="s">
        <v>454</v>
      </c>
      <c r="K805" s="168" t="s">
        <v>983</v>
      </c>
      <c r="L805" s="170">
        <v>380.37</v>
      </c>
      <c r="M805" s="170">
        <v>2077.0500000000002</v>
      </c>
    </row>
    <row r="806" spans="1:13" ht="11.25" x14ac:dyDescent="0.2">
      <c r="A806" s="168"/>
      <c r="B806" s="168"/>
      <c r="C806" s="168"/>
      <c r="D806" s="168"/>
      <c r="E806" s="168"/>
      <c r="F806" s="168"/>
      <c r="G806" s="168" t="s">
        <v>177</v>
      </c>
      <c r="H806" s="169">
        <v>44442</v>
      </c>
      <c r="I806" s="168" t="s">
        <v>453</v>
      </c>
      <c r="J806" s="168" t="s">
        <v>454</v>
      </c>
      <c r="K806" s="168" t="s">
        <v>984</v>
      </c>
      <c r="L806" s="170">
        <v>62.81</v>
      </c>
      <c r="M806" s="170">
        <v>2139.86</v>
      </c>
    </row>
    <row r="807" spans="1:13" ht="11.25" x14ac:dyDescent="0.2">
      <c r="A807" s="168"/>
      <c r="B807" s="168"/>
      <c r="C807" s="168"/>
      <c r="D807" s="168"/>
      <c r="E807" s="168"/>
      <c r="F807" s="168"/>
      <c r="G807" s="168" t="s">
        <v>177</v>
      </c>
      <c r="H807" s="169">
        <v>44442</v>
      </c>
      <c r="I807" s="168" t="s">
        <v>453</v>
      </c>
      <c r="J807" s="168" t="s">
        <v>454</v>
      </c>
      <c r="K807" s="168" t="s">
        <v>985</v>
      </c>
      <c r="L807" s="170">
        <v>33.93</v>
      </c>
      <c r="M807" s="170">
        <v>2173.79</v>
      </c>
    </row>
    <row r="808" spans="1:13" ht="12" thickBot="1" x14ac:dyDescent="0.25">
      <c r="A808" s="168"/>
      <c r="B808" s="168"/>
      <c r="C808" s="168"/>
      <c r="D808" s="168"/>
      <c r="E808" s="168"/>
      <c r="F808" s="168"/>
      <c r="G808" s="168" t="s">
        <v>177</v>
      </c>
      <c r="H808" s="169">
        <v>44442</v>
      </c>
      <c r="I808" s="168" t="s">
        <v>453</v>
      </c>
      <c r="J808" s="168" t="s">
        <v>454</v>
      </c>
      <c r="K808" s="168" t="s">
        <v>986</v>
      </c>
      <c r="L808" s="172">
        <v>91.79</v>
      </c>
      <c r="M808" s="172">
        <v>2265.58</v>
      </c>
    </row>
    <row r="809" spans="1:13" ht="12" thickBot="1" x14ac:dyDescent="0.25">
      <c r="A809" s="168"/>
      <c r="B809" s="168"/>
      <c r="C809" s="168"/>
      <c r="D809" s="168" t="s">
        <v>713</v>
      </c>
      <c r="E809" s="168"/>
      <c r="F809" s="168"/>
      <c r="G809" s="168"/>
      <c r="H809" s="169"/>
      <c r="I809" s="168"/>
      <c r="J809" s="168"/>
      <c r="K809" s="168"/>
      <c r="L809" s="174">
        <v>568.9</v>
      </c>
      <c r="M809" s="174">
        <v>2265.58</v>
      </c>
    </row>
    <row r="810" spans="1:13" ht="12" thickBot="1" x14ac:dyDescent="0.25">
      <c r="A810" s="168"/>
      <c r="B810" s="168"/>
      <c r="C810" s="168" t="s">
        <v>550</v>
      </c>
      <c r="D810" s="168"/>
      <c r="E810" s="168"/>
      <c r="F810" s="168"/>
      <c r="G810" s="168"/>
      <c r="H810" s="169"/>
      <c r="I810" s="168"/>
      <c r="J810" s="168"/>
      <c r="K810" s="168"/>
      <c r="L810" s="173">
        <v>2778.81</v>
      </c>
      <c r="M810" s="173">
        <v>10130.43</v>
      </c>
    </row>
    <row r="811" spans="1:13" ht="11.25" x14ac:dyDescent="0.2">
      <c r="A811" s="168"/>
      <c r="B811" s="168" t="s">
        <v>551</v>
      </c>
      <c r="C811" s="168"/>
      <c r="D811" s="168"/>
      <c r="E811" s="168"/>
      <c r="F811" s="168"/>
      <c r="G811" s="168"/>
      <c r="H811" s="169"/>
      <c r="I811" s="168"/>
      <c r="J811" s="168"/>
      <c r="K811" s="168"/>
      <c r="L811" s="170">
        <v>8277.41</v>
      </c>
      <c r="M811" s="170">
        <v>20168.37</v>
      </c>
    </row>
    <row r="812" spans="1:13" ht="11.25" x14ac:dyDescent="0.2">
      <c r="A812" s="165"/>
      <c r="B812" s="165" t="s">
        <v>552</v>
      </c>
      <c r="C812" s="165"/>
      <c r="D812" s="165"/>
      <c r="E812" s="165"/>
      <c r="F812" s="165"/>
      <c r="G812" s="165"/>
      <c r="H812" s="167"/>
      <c r="I812" s="165"/>
      <c r="J812" s="165"/>
      <c r="K812" s="165"/>
      <c r="L812" s="166"/>
      <c r="M812" s="166">
        <v>3380.96</v>
      </c>
    </row>
    <row r="813" spans="1:13" ht="11.25" x14ac:dyDescent="0.2">
      <c r="A813" s="165"/>
      <c r="B813" s="165"/>
      <c r="C813" s="165" t="s">
        <v>553</v>
      </c>
      <c r="D813" s="165"/>
      <c r="E813" s="165"/>
      <c r="F813" s="165"/>
      <c r="G813" s="165"/>
      <c r="H813" s="167"/>
      <c r="I813" s="165"/>
      <c r="J813" s="165"/>
      <c r="K813" s="165"/>
      <c r="L813" s="166"/>
      <c r="M813" s="166">
        <v>119.52</v>
      </c>
    </row>
    <row r="814" spans="1:13" ht="11.25" x14ac:dyDescent="0.2">
      <c r="A814" s="168"/>
      <c r="B814" s="168"/>
      <c r="C814" s="168"/>
      <c r="D814" s="168"/>
      <c r="E814" s="168"/>
      <c r="F814" s="168"/>
      <c r="G814" s="168" t="s">
        <v>177</v>
      </c>
      <c r="H814" s="169">
        <v>44460</v>
      </c>
      <c r="I814" s="168" t="s">
        <v>883</v>
      </c>
      <c r="J814" s="168" t="s">
        <v>818</v>
      </c>
      <c r="K814" s="168" t="s">
        <v>767</v>
      </c>
      <c r="L814" s="170">
        <v>50.67</v>
      </c>
      <c r="M814" s="170">
        <v>170.19</v>
      </c>
    </row>
    <row r="815" spans="1:13" ht="11.25" x14ac:dyDescent="0.2">
      <c r="A815" s="168"/>
      <c r="B815" s="168"/>
      <c r="C815" s="168"/>
      <c r="D815" s="168"/>
      <c r="E815" s="168"/>
      <c r="F815" s="168"/>
      <c r="G815" s="168" t="s">
        <v>177</v>
      </c>
      <c r="H815" s="169">
        <v>44460</v>
      </c>
      <c r="I815" s="168" t="s">
        <v>883</v>
      </c>
      <c r="J815" s="168" t="s">
        <v>818</v>
      </c>
      <c r="K815" s="168" t="s">
        <v>987</v>
      </c>
      <c r="L815" s="170">
        <v>36.200000000000003</v>
      </c>
      <c r="M815" s="170">
        <v>206.39</v>
      </c>
    </row>
    <row r="816" spans="1:13" ht="12" thickBot="1" x14ac:dyDescent="0.25">
      <c r="A816" s="168"/>
      <c r="B816" s="168"/>
      <c r="C816" s="168"/>
      <c r="D816" s="168"/>
      <c r="E816" s="168"/>
      <c r="F816" s="168"/>
      <c r="G816" s="168" t="s">
        <v>177</v>
      </c>
      <c r="H816" s="169">
        <v>44460</v>
      </c>
      <c r="I816" s="168" t="s">
        <v>883</v>
      </c>
      <c r="J816" s="168" t="s">
        <v>818</v>
      </c>
      <c r="K816" s="168" t="s">
        <v>767</v>
      </c>
      <c r="L816" s="171">
        <v>6.46</v>
      </c>
      <c r="M816" s="171">
        <v>212.85</v>
      </c>
    </row>
    <row r="817" spans="1:13" ht="11.25" x14ac:dyDescent="0.2">
      <c r="A817" s="168"/>
      <c r="B817" s="168"/>
      <c r="C817" s="168" t="s">
        <v>768</v>
      </c>
      <c r="D817" s="168"/>
      <c r="E817" s="168"/>
      <c r="F817" s="168"/>
      <c r="G817" s="168"/>
      <c r="H817" s="169"/>
      <c r="I817" s="168"/>
      <c r="J817" s="168"/>
      <c r="K817" s="168"/>
      <c r="L817" s="170">
        <v>93.33</v>
      </c>
      <c r="M817" s="170">
        <v>212.85</v>
      </c>
    </row>
    <row r="818" spans="1:13" ht="11.25" x14ac:dyDescent="0.2">
      <c r="A818" s="165"/>
      <c r="B818" s="165"/>
      <c r="C818" s="165" t="s">
        <v>554</v>
      </c>
      <c r="D818" s="165"/>
      <c r="E818" s="165"/>
      <c r="F818" s="165"/>
      <c r="G818" s="165"/>
      <c r="H818" s="167"/>
      <c r="I818" s="165"/>
      <c r="J818" s="165"/>
      <c r="K818" s="165"/>
      <c r="L818" s="166"/>
      <c r="M818" s="166">
        <v>1408.69</v>
      </c>
    </row>
    <row r="819" spans="1:13" ht="15.75" thickBot="1" x14ac:dyDescent="0.3">
      <c r="A819" s="164"/>
      <c r="B819" s="164"/>
      <c r="C819" s="164"/>
      <c r="D819" s="164"/>
      <c r="E819" s="164"/>
      <c r="F819" s="168"/>
      <c r="G819" s="168" t="s">
        <v>177</v>
      </c>
      <c r="H819" s="169">
        <v>44466</v>
      </c>
      <c r="I819" s="168" t="s">
        <v>890</v>
      </c>
      <c r="J819" s="168" t="s">
        <v>821</v>
      </c>
      <c r="K819" s="168" t="s">
        <v>988</v>
      </c>
      <c r="L819" s="171">
        <v>1408.69</v>
      </c>
      <c r="M819" s="171">
        <v>2817.38</v>
      </c>
    </row>
    <row r="820" spans="1:13" ht="11.25" x14ac:dyDescent="0.2">
      <c r="A820" s="168"/>
      <c r="B820" s="168"/>
      <c r="C820" s="168" t="s">
        <v>769</v>
      </c>
      <c r="D820" s="168"/>
      <c r="E820" s="168"/>
      <c r="F820" s="168"/>
      <c r="G820" s="168"/>
      <c r="H820" s="169"/>
      <c r="I820" s="168"/>
      <c r="J820" s="168"/>
      <c r="K820" s="168"/>
      <c r="L820" s="170">
        <v>1408.69</v>
      </c>
      <c r="M820" s="170">
        <v>2817.38</v>
      </c>
    </row>
    <row r="821" spans="1:13" ht="11.25" x14ac:dyDescent="0.2">
      <c r="A821" s="165"/>
      <c r="B821" s="165"/>
      <c r="C821" s="165" t="s">
        <v>555</v>
      </c>
      <c r="D821" s="165"/>
      <c r="E821" s="165"/>
      <c r="F821" s="165"/>
      <c r="G821" s="165"/>
      <c r="H821" s="167"/>
      <c r="I821" s="165"/>
      <c r="J821" s="165"/>
      <c r="K821" s="165"/>
      <c r="L821" s="166"/>
      <c r="M821" s="166">
        <v>219.16</v>
      </c>
    </row>
    <row r="822" spans="1:13" ht="11.25" x14ac:dyDescent="0.2">
      <c r="A822" s="168"/>
      <c r="B822" s="168"/>
      <c r="C822" s="168"/>
      <c r="D822" s="168"/>
      <c r="E822" s="168"/>
      <c r="F822" s="168"/>
      <c r="G822" s="168" t="s">
        <v>177</v>
      </c>
      <c r="H822" s="169">
        <v>44462</v>
      </c>
      <c r="I822" s="168" t="s">
        <v>221</v>
      </c>
      <c r="J822" s="168" t="s">
        <v>280</v>
      </c>
      <c r="K822" s="168" t="s">
        <v>281</v>
      </c>
      <c r="L822" s="170">
        <v>50</v>
      </c>
      <c r="M822" s="170">
        <v>269.16000000000003</v>
      </c>
    </row>
    <row r="823" spans="1:13" ht="12" thickBot="1" x14ac:dyDescent="0.25">
      <c r="A823" s="168"/>
      <c r="B823" s="168"/>
      <c r="C823" s="168"/>
      <c r="D823" s="168"/>
      <c r="E823" s="168"/>
      <c r="F823" s="168"/>
      <c r="G823" s="168" t="s">
        <v>177</v>
      </c>
      <c r="H823" s="169">
        <v>44463</v>
      </c>
      <c r="I823" s="168" t="s">
        <v>221</v>
      </c>
      <c r="J823" s="168" t="s">
        <v>468</v>
      </c>
      <c r="K823" s="168"/>
      <c r="L823" s="171">
        <v>2.14</v>
      </c>
      <c r="M823" s="171">
        <v>271.3</v>
      </c>
    </row>
    <row r="824" spans="1:13" ht="11.25" x14ac:dyDescent="0.2">
      <c r="A824" s="168"/>
      <c r="B824" s="168"/>
      <c r="C824" s="168" t="s">
        <v>714</v>
      </c>
      <c r="D824" s="168"/>
      <c r="E824" s="168"/>
      <c r="F824" s="168"/>
      <c r="G824" s="168"/>
      <c r="H824" s="169"/>
      <c r="I824" s="168"/>
      <c r="J824" s="168"/>
      <c r="K824" s="168"/>
      <c r="L824" s="170">
        <v>52.14</v>
      </c>
      <c r="M824" s="170">
        <v>271.3</v>
      </c>
    </row>
    <row r="825" spans="1:13" ht="11.25" x14ac:dyDescent="0.2">
      <c r="A825" s="165"/>
      <c r="B825" s="165"/>
      <c r="C825" s="165" t="s">
        <v>556</v>
      </c>
      <c r="D825" s="165"/>
      <c r="E825" s="165"/>
      <c r="F825" s="165"/>
      <c r="G825" s="165"/>
      <c r="H825" s="167"/>
      <c r="I825" s="165"/>
      <c r="J825" s="165"/>
      <c r="K825" s="165"/>
      <c r="L825" s="166"/>
      <c r="M825" s="166">
        <v>13.98</v>
      </c>
    </row>
    <row r="826" spans="1:13" ht="15.75" thickBot="1" x14ac:dyDescent="0.3">
      <c r="A826" s="164"/>
      <c r="B826" s="164"/>
      <c r="C826" s="164"/>
      <c r="D826" s="164"/>
      <c r="E826" s="164"/>
      <c r="F826" s="168"/>
      <c r="G826" s="168" t="s">
        <v>177</v>
      </c>
      <c r="H826" s="169">
        <v>44460</v>
      </c>
      <c r="I826" s="168" t="s">
        <v>882</v>
      </c>
      <c r="J826" s="168" t="s">
        <v>290</v>
      </c>
      <c r="K826" s="168" t="s">
        <v>989</v>
      </c>
      <c r="L826" s="171">
        <v>534</v>
      </c>
      <c r="M826" s="171">
        <v>547.98</v>
      </c>
    </row>
    <row r="827" spans="1:13" ht="11.25" x14ac:dyDescent="0.2">
      <c r="A827" s="168"/>
      <c r="B827" s="168"/>
      <c r="C827" s="168" t="s">
        <v>715</v>
      </c>
      <c r="D827" s="168"/>
      <c r="E827" s="168"/>
      <c r="F827" s="168"/>
      <c r="G827" s="168"/>
      <c r="H827" s="169"/>
      <c r="I827" s="168"/>
      <c r="J827" s="168"/>
      <c r="K827" s="168"/>
      <c r="L827" s="170">
        <v>534</v>
      </c>
      <c r="M827" s="170">
        <v>547.98</v>
      </c>
    </row>
    <row r="828" spans="1:13" ht="11.25" x14ac:dyDescent="0.2">
      <c r="A828" s="165"/>
      <c r="B828" s="165"/>
      <c r="C828" s="165" t="s">
        <v>557</v>
      </c>
      <c r="D828" s="165"/>
      <c r="E828" s="165"/>
      <c r="F828" s="165"/>
      <c r="G828" s="165"/>
      <c r="H828" s="167"/>
      <c r="I828" s="165"/>
      <c r="J828" s="165"/>
      <c r="K828" s="165"/>
      <c r="L828" s="166"/>
      <c r="M828" s="166">
        <v>1300</v>
      </c>
    </row>
    <row r="829" spans="1:13" ht="15.75" thickBot="1" x14ac:dyDescent="0.3">
      <c r="A829" s="164"/>
      <c r="B829" s="164"/>
      <c r="C829" s="164"/>
      <c r="D829" s="164"/>
      <c r="E829" s="164"/>
      <c r="F829" s="168"/>
      <c r="G829" s="168" t="s">
        <v>177</v>
      </c>
      <c r="H829" s="169">
        <v>44440</v>
      </c>
      <c r="I829" s="168" t="s">
        <v>453</v>
      </c>
      <c r="J829" s="168" t="s">
        <v>750</v>
      </c>
      <c r="K829" s="168" t="s">
        <v>990</v>
      </c>
      <c r="L829" s="171">
        <v>650</v>
      </c>
      <c r="M829" s="171">
        <v>1950</v>
      </c>
    </row>
    <row r="830" spans="1:13" ht="11.25" x14ac:dyDescent="0.2">
      <c r="A830" s="168"/>
      <c r="B830" s="168"/>
      <c r="C830" s="168" t="s">
        <v>770</v>
      </c>
      <c r="D830" s="168"/>
      <c r="E830" s="168"/>
      <c r="F830" s="168"/>
      <c r="G830" s="168"/>
      <c r="H830" s="169"/>
      <c r="I830" s="168"/>
      <c r="J830" s="168"/>
      <c r="K830" s="168"/>
      <c r="L830" s="170">
        <v>650</v>
      </c>
      <c r="M830" s="170">
        <v>1950</v>
      </c>
    </row>
    <row r="831" spans="1:13" ht="11.25" x14ac:dyDescent="0.2">
      <c r="A831" s="165"/>
      <c r="B831" s="165"/>
      <c r="C831" s="165" t="s">
        <v>558</v>
      </c>
      <c r="D831" s="165"/>
      <c r="E831" s="165"/>
      <c r="F831" s="165"/>
      <c r="G831" s="165"/>
      <c r="H831" s="167"/>
      <c r="I831" s="165"/>
      <c r="J831" s="165"/>
      <c r="K831" s="165"/>
      <c r="L831" s="166"/>
      <c r="M831" s="166">
        <v>319.61</v>
      </c>
    </row>
    <row r="832" spans="1:13" ht="11.25" x14ac:dyDescent="0.2">
      <c r="A832" s="168"/>
      <c r="B832" s="168"/>
      <c r="C832" s="168"/>
      <c r="D832" s="168"/>
      <c r="E832" s="168"/>
      <c r="F832" s="168"/>
      <c r="G832" s="168" t="s">
        <v>178</v>
      </c>
      <c r="H832" s="169">
        <v>44446</v>
      </c>
      <c r="I832" s="168"/>
      <c r="J832" s="168"/>
      <c r="K832" s="168" t="s">
        <v>280</v>
      </c>
      <c r="L832" s="170">
        <v>31.99</v>
      </c>
      <c r="M832" s="170">
        <v>351.6</v>
      </c>
    </row>
    <row r="833" spans="1:13" ht="11.25" x14ac:dyDescent="0.2">
      <c r="A833" s="168"/>
      <c r="B833" s="168"/>
      <c r="C833" s="168"/>
      <c r="D833" s="168"/>
      <c r="E833" s="168"/>
      <c r="F833" s="168"/>
      <c r="G833" s="168" t="s">
        <v>178</v>
      </c>
      <c r="H833" s="169">
        <v>44451</v>
      </c>
      <c r="I833" s="168"/>
      <c r="J833" s="168"/>
      <c r="K833" s="168" t="s">
        <v>280</v>
      </c>
      <c r="L833" s="170">
        <v>28.41</v>
      </c>
      <c r="M833" s="170">
        <v>380.01</v>
      </c>
    </row>
    <row r="834" spans="1:13" ht="11.25" x14ac:dyDescent="0.2">
      <c r="A834" s="168"/>
      <c r="B834" s="168"/>
      <c r="C834" s="168"/>
      <c r="D834" s="168"/>
      <c r="E834" s="168"/>
      <c r="F834" s="168"/>
      <c r="G834" s="168" t="s">
        <v>178</v>
      </c>
      <c r="H834" s="169">
        <v>44458</v>
      </c>
      <c r="I834" s="168"/>
      <c r="J834" s="168"/>
      <c r="K834" s="168" t="s">
        <v>280</v>
      </c>
      <c r="L834" s="170">
        <v>19.809999999999999</v>
      </c>
      <c r="M834" s="170">
        <v>399.82</v>
      </c>
    </row>
    <row r="835" spans="1:13" ht="11.25" x14ac:dyDescent="0.2">
      <c r="A835" s="168"/>
      <c r="B835" s="168"/>
      <c r="C835" s="168"/>
      <c r="D835" s="168"/>
      <c r="E835" s="168"/>
      <c r="F835" s="168"/>
      <c r="G835" s="168" t="s">
        <v>177</v>
      </c>
      <c r="H835" s="169">
        <v>44459</v>
      </c>
      <c r="I835" s="168" t="s">
        <v>220</v>
      </c>
      <c r="J835" s="168" t="s">
        <v>747</v>
      </c>
      <c r="K835" s="168" t="s">
        <v>991</v>
      </c>
      <c r="L835" s="170">
        <v>7.69</v>
      </c>
      <c r="M835" s="170">
        <v>407.51</v>
      </c>
    </row>
    <row r="836" spans="1:13" ht="11.25" x14ac:dyDescent="0.2">
      <c r="A836" s="168"/>
      <c r="B836" s="168"/>
      <c r="C836" s="168"/>
      <c r="D836" s="168"/>
      <c r="E836" s="168"/>
      <c r="F836" s="168"/>
      <c r="G836" s="168" t="s">
        <v>177</v>
      </c>
      <c r="H836" s="169">
        <v>44459</v>
      </c>
      <c r="I836" s="168" t="s">
        <v>220</v>
      </c>
      <c r="J836" s="168" t="s">
        <v>747</v>
      </c>
      <c r="K836" s="168" t="s">
        <v>992</v>
      </c>
      <c r="L836" s="170">
        <v>33.29</v>
      </c>
      <c r="M836" s="170">
        <v>440.8</v>
      </c>
    </row>
    <row r="837" spans="1:13" ht="12" thickBot="1" x14ac:dyDescent="0.25">
      <c r="A837" s="168"/>
      <c r="B837" s="168"/>
      <c r="C837" s="168"/>
      <c r="D837" s="168"/>
      <c r="E837" s="168"/>
      <c r="F837" s="168"/>
      <c r="G837" s="168" t="s">
        <v>178</v>
      </c>
      <c r="H837" s="169">
        <v>44465</v>
      </c>
      <c r="I837" s="168"/>
      <c r="J837" s="168"/>
      <c r="K837" s="168" t="s">
        <v>280</v>
      </c>
      <c r="L837" s="172">
        <v>51.53</v>
      </c>
      <c r="M837" s="172">
        <v>492.33</v>
      </c>
    </row>
    <row r="838" spans="1:13" ht="12" thickBot="1" x14ac:dyDescent="0.25">
      <c r="A838" s="168"/>
      <c r="B838" s="168"/>
      <c r="C838" s="168" t="s">
        <v>716</v>
      </c>
      <c r="D838" s="168"/>
      <c r="E838" s="168"/>
      <c r="F838" s="168"/>
      <c r="G838" s="168"/>
      <c r="H838" s="169"/>
      <c r="I838" s="168"/>
      <c r="J838" s="168"/>
      <c r="K838" s="168"/>
      <c r="L838" s="173">
        <v>172.72</v>
      </c>
      <c r="M838" s="173">
        <v>492.33</v>
      </c>
    </row>
    <row r="839" spans="1:13" ht="11.25" x14ac:dyDescent="0.2">
      <c r="A839" s="168"/>
      <c r="B839" s="168" t="s">
        <v>560</v>
      </c>
      <c r="C839" s="168"/>
      <c r="D839" s="168"/>
      <c r="E839" s="168"/>
      <c r="F839" s="168"/>
      <c r="G839" s="168"/>
      <c r="H839" s="169"/>
      <c r="I839" s="168"/>
      <c r="J839" s="168"/>
      <c r="K839" s="168"/>
      <c r="L839" s="170">
        <v>2910.88</v>
      </c>
      <c r="M839" s="170">
        <v>6291.84</v>
      </c>
    </row>
    <row r="840" spans="1:13" ht="11.25" x14ac:dyDescent="0.2">
      <c r="A840" s="165"/>
      <c r="B840" s="165" t="s">
        <v>561</v>
      </c>
      <c r="C840" s="165"/>
      <c r="D840" s="165"/>
      <c r="E840" s="165"/>
      <c r="F840" s="165"/>
      <c r="G840" s="165"/>
      <c r="H840" s="167"/>
      <c r="I840" s="165"/>
      <c r="J840" s="165"/>
      <c r="K840" s="165"/>
      <c r="L840" s="166"/>
      <c r="M840" s="166">
        <v>7000</v>
      </c>
    </row>
    <row r="841" spans="1:13" ht="15.75" thickBot="1" x14ac:dyDescent="0.3">
      <c r="A841" s="164"/>
      <c r="B841" s="164"/>
      <c r="C841" s="164"/>
      <c r="D841" s="164"/>
      <c r="E841" s="164"/>
      <c r="F841" s="168"/>
      <c r="G841" s="168" t="s">
        <v>177</v>
      </c>
      <c r="H841" s="169">
        <v>44460</v>
      </c>
      <c r="I841" s="168" t="s">
        <v>888</v>
      </c>
      <c r="J841" s="168" t="s">
        <v>135</v>
      </c>
      <c r="K841" s="168" t="s">
        <v>993</v>
      </c>
      <c r="L841" s="171">
        <v>7000</v>
      </c>
      <c r="M841" s="171">
        <v>14000</v>
      </c>
    </row>
    <row r="842" spans="1:13" ht="11.25" x14ac:dyDescent="0.2">
      <c r="A842" s="168"/>
      <c r="B842" s="168" t="s">
        <v>771</v>
      </c>
      <c r="C842" s="168"/>
      <c r="D842" s="168"/>
      <c r="E842" s="168"/>
      <c r="F842" s="168"/>
      <c r="G842" s="168"/>
      <c r="H842" s="169"/>
      <c r="I842" s="168"/>
      <c r="J842" s="168"/>
      <c r="K842" s="168"/>
      <c r="L842" s="170">
        <v>7000</v>
      </c>
      <c r="M842" s="170">
        <v>14000</v>
      </c>
    </row>
    <row r="843" spans="1:13" ht="11.25" x14ac:dyDescent="0.2">
      <c r="A843" s="165"/>
      <c r="B843" s="165" t="s">
        <v>562</v>
      </c>
      <c r="C843" s="165"/>
      <c r="D843" s="165"/>
      <c r="E843" s="165"/>
      <c r="F843" s="165"/>
      <c r="G843" s="165"/>
      <c r="H843" s="167"/>
      <c r="I843" s="165"/>
      <c r="J843" s="165"/>
      <c r="K843" s="165"/>
      <c r="L843" s="166"/>
      <c r="M843" s="166">
        <v>1541.13</v>
      </c>
    </row>
    <row r="844" spans="1:13" ht="11.25" x14ac:dyDescent="0.2">
      <c r="A844" s="165"/>
      <c r="B844" s="165"/>
      <c r="C844" s="165" t="s">
        <v>563</v>
      </c>
      <c r="D844" s="165"/>
      <c r="E844" s="165"/>
      <c r="F844" s="165"/>
      <c r="G844" s="165"/>
      <c r="H844" s="167"/>
      <c r="I844" s="165"/>
      <c r="J844" s="165"/>
      <c r="K844" s="165"/>
      <c r="L844" s="166"/>
      <c r="M844" s="166">
        <v>250</v>
      </c>
    </row>
    <row r="845" spans="1:13" ht="15.75" thickBot="1" x14ac:dyDescent="0.3">
      <c r="A845" s="164"/>
      <c r="B845" s="164"/>
      <c r="C845" s="164"/>
      <c r="D845" s="164"/>
      <c r="E845" s="164"/>
      <c r="F845" s="168"/>
      <c r="G845" s="168" t="s">
        <v>177</v>
      </c>
      <c r="H845" s="169">
        <v>44469</v>
      </c>
      <c r="I845" s="168" t="s">
        <v>901</v>
      </c>
      <c r="J845" s="168" t="s">
        <v>833</v>
      </c>
      <c r="K845" s="168" t="s">
        <v>994</v>
      </c>
      <c r="L845" s="171">
        <v>26.95</v>
      </c>
      <c r="M845" s="171">
        <v>276.95</v>
      </c>
    </row>
    <row r="846" spans="1:13" ht="11.25" x14ac:dyDescent="0.2">
      <c r="A846" s="168"/>
      <c r="B846" s="168"/>
      <c r="C846" s="168" t="s">
        <v>772</v>
      </c>
      <c r="D846" s="168"/>
      <c r="E846" s="168"/>
      <c r="F846" s="168"/>
      <c r="G846" s="168"/>
      <c r="H846" s="169"/>
      <c r="I846" s="168"/>
      <c r="J846" s="168"/>
      <c r="K846" s="168"/>
      <c r="L846" s="170">
        <v>26.95</v>
      </c>
      <c r="M846" s="170">
        <v>276.95</v>
      </c>
    </row>
    <row r="847" spans="1:13" ht="11.25" x14ac:dyDescent="0.2">
      <c r="A847" s="165"/>
      <c r="B847" s="165"/>
      <c r="C847" s="165" t="s">
        <v>564</v>
      </c>
      <c r="D847" s="165"/>
      <c r="E847" s="165"/>
      <c r="F847" s="165"/>
      <c r="G847" s="165"/>
      <c r="H847" s="167"/>
      <c r="I847" s="165"/>
      <c r="J847" s="165"/>
      <c r="K847" s="165"/>
      <c r="L847" s="166"/>
      <c r="M847" s="166">
        <v>950</v>
      </c>
    </row>
    <row r="848" spans="1:13" ht="11.25" x14ac:dyDescent="0.2">
      <c r="A848" s="168"/>
      <c r="B848" s="168"/>
      <c r="C848" s="168"/>
      <c r="D848" s="168"/>
      <c r="E848" s="168"/>
      <c r="F848" s="168"/>
      <c r="G848" s="168" t="s">
        <v>177</v>
      </c>
      <c r="H848" s="169">
        <v>44445</v>
      </c>
      <c r="I848" s="168" t="s">
        <v>854</v>
      </c>
      <c r="J848" s="168" t="s">
        <v>789</v>
      </c>
      <c r="K848" s="168" t="s">
        <v>995</v>
      </c>
      <c r="L848" s="170">
        <v>6.49</v>
      </c>
      <c r="M848" s="170">
        <v>956.49</v>
      </c>
    </row>
    <row r="849" spans="1:13" ht="11.25" x14ac:dyDescent="0.2">
      <c r="A849" s="168"/>
      <c r="B849" s="168"/>
      <c r="C849" s="168"/>
      <c r="D849" s="168"/>
      <c r="E849" s="168"/>
      <c r="F849" s="168"/>
      <c r="G849" s="168" t="s">
        <v>177</v>
      </c>
      <c r="H849" s="169">
        <v>44459</v>
      </c>
      <c r="I849" s="168" t="s">
        <v>220</v>
      </c>
      <c r="J849" s="168" t="s">
        <v>747</v>
      </c>
      <c r="K849" s="168" t="s">
        <v>996</v>
      </c>
      <c r="L849" s="170">
        <v>21.51</v>
      </c>
      <c r="M849" s="170">
        <v>978</v>
      </c>
    </row>
    <row r="850" spans="1:13" ht="11.25" x14ac:dyDescent="0.2">
      <c r="A850" s="168"/>
      <c r="B850" s="168"/>
      <c r="C850" s="168"/>
      <c r="D850" s="168"/>
      <c r="E850" s="168"/>
      <c r="F850" s="168"/>
      <c r="G850" s="168" t="s">
        <v>177</v>
      </c>
      <c r="H850" s="169">
        <v>44459</v>
      </c>
      <c r="I850" s="168" t="s">
        <v>220</v>
      </c>
      <c r="J850" s="168" t="s">
        <v>747</v>
      </c>
      <c r="K850" s="168" t="s">
        <v>997</v>
      </c>
      <c r="L850" s="170">
        <v>30.28</v>
      </c>
      <c r="M850" s="170">
        <v>1008.28</v>
      </c>
    </row>
    <row r="851" spans="1:13" ht="12" thickBot="1" x14ac:dyDescent="0.25">
      <c r="A851" s="168"/>
      <c r="B851" s="168"/>
      <c r="C851" s="168"/>
      <c r="D851" s="168"/>
      <c r="E851" s="168"/>
      <c r="F851" s="168"/>
      <c r="G851" s="168" t="s">
        <v>177</v>
      </c>
      <c r="H851" s="169">
        <v>44459</v>
      </c>
      <c r="I851" s="168" t="s">
        <v>220</v>
      </c>
      <c r="J851" s="168" t="s">
        <v>747</v>
      </c>
      <c r="K851" s="168" t="s">
        <v>998</v>
      </c>
      <c r="L851" s="171">
        <v>139.05000000000001</v>
      </c>
      <c r="M851" s="171">
        <v>1147.33</v>
      </c>
    </row>
    <row r="852" spans="1:13" ht="11.25" x14ac:dyDescent="0.2">
      <c r="A852" s="168"/>
      <c r="B852" s="168"/>
      <c r="C852" s="168" t="s">
        <v>717</v>
      </c>
      <c r="D852" s="168"/>
      <c r="E852" s="168"/>
      <c r="F852" s="168"/>
      <c r="G852" s="168"/>
      <c r="H852" s="169"/>
      <c r="I852" s="168"/>
      <c r="J852" s="168"/>
      <c r="K852" s="168"/>
      <c r="L852" s="170">
        <v>197.33</v>
      </c>
      <c r="M852" s="170">
        <v>1147.33</v>
      </c>
    </row>
    <row r="853" spans="1:13" ht="11.25" x14ac:dyDescent="0.2">
      <c r="A853" s="165"/>
      <c r="B853" s="165"/>
      <c r="C853" s="165" t="s">
        <v>565</v>
      </c>
      <c r="D853" s="165"/>
      <c r="E853" s="165"/>
      <c r="F853" s="165"/>
      <c r="G853" s="165"/>
      <c r="H853" s="167"/>
      <c r="I853" s="165"/>
      <c r="J853" s="165"/>
      <c r="K853" s="165"/>
      <c r="L853" s="166"/>
      <c r="M853" s="166">
        <v>336.13</v>
      </c>
    </row>
    <row r="854" spans="1:13" ht="11.25" x14ac:dyDescent="0.2">
      <c r="A854" s="168"/>
      <c r="B854" s="168"/>
      <c r="C854" s="168"/>
      <c r="D854" s="168"/>
      <c r="E854" s="168"/>
      <c r="F854" s="168"/>
      <c r="G854" s="168" t="s">
        <v>177</v>
      </c>
      <c r="H854" s="169">
        <v>44442</v>
      </c>
      <c r="I854" s="168" t="s">
        <v>220</v>
      </c>
      <c r="J854" s="168" t="s">
        <v>747</v>
      </c>
      <c r="K854" s="168" t="s">
        <v>999</v>
      </c>
      <c r="L854" s="170">
        <v>90.77</v>
      </c>
      <c r="M854" s="170">
        <v>426.9</v>
      </c>
    </row>
    <row r="855" spans="1:13" ht="11.25" x14ac:dyDescent="0.2">
      <c r="A855" s="168"/>
      <c r="B855" s="168"/>
      <c r="C855" s="168"/>
      <c r="D855" s="168"/>
      <c r="E855" s="168"/>
      <c r="F855" s="168"/>
      <c r="G855" s="168" t="s">
        <v>177</v>
      </c>
      <c r="H855" s="169">
        <v>44442</v>
      </c>
      <c r="I855" s="168" t="s">
        <v>220</v>
      </c>
      <c r="J855" s="168" t="s">
        <v>747</v>
      </c>
      <c r="K855" s="168" t="s">
        <v>1000</v>
      </c>
      <c r="L855" s="170">
        <v>13.04</v>
      </c>
      <c r="M855" s="170">
        <v>439.94</v>
      </c>
    </row>
    <row r="856" spans="1:13" ht="11.25" x14ac:dyDescent="0.2">
      <c r="A856" s="168"/>
      <c r="B856" s="168"/>
      <c r="C856" s="168"/>
      <c r="D856" s="168"/>
      <c r="E856" s="168"/>
      <c r="F856" s="168"/>
      <c r="G856" s="168" t="s">
        <v>177</v>
      </c>
      <c r="H856" s="169">
        <v>44460</v>
      </c>
      <c r="I856" s="168" t="s">
        <v>220</v>
      </c>
      <c r="J856" s="168" t="s">
        <v>747</v>
      </c>
      <c r="K856" s="168" t="s">
        <v>1001</v>
      </c>
      <c r="L856" s="170">
        <v>7.5</v>
      </c>
      <c r="M856" s="170">
        <v>447.44</v>
      </c>
    </row>
    <row r="857" spans="1:13" ht="12" thickBot="1" x14ac:dyDescent="0.25">
      <c r="A857" s="168"/>
      <c r="B857" s="168"/>
      <c r="C857" s="168"/>
      <c r="D857" s="168"/>
      <c r="E857" s="168"/>
      <c r="F857" s="168"/>
      <c r="G857" s="168" t="s">
        <v>177</v>
      </c>
      <c r="H857" s="169">
        <v>44460</v>
      </c>
      <c r="I857" s="168" t="s">
        <v>220</v>
      </c>
      <c r="J857" s="168" t="s">
        <v>747</v>
      </c>
      <c r="K857" s="168" t="s">
        <v>1002</v>
      </c>
      <c r="L857" s="171">
        <v>36.18</v>
      </c>
      <c r="M857" s="171">
        <v>483.62</v>
      </c>
    </row>
    <row r="858" spans="1:13" ht="11.25" x14ac:dyDescent="0.2">
      <c r="A858" s="168"/>
      <c r="B858" s="168"/>
      <c r="C858" s="168" t="s">
        <v>773</v>
      </c>
      <c r="D858" s="168"/>
      <c r="E858" s="168"/>
      <c r="F858" s="168"/>
      <c r="G858" s="168"/>
      <c r="H858" s="169"/>
      <c r="I858" s="168"/>
      <c r="J858" s="168"/>
      <c r="K858" s="168"/>
      <c r="L858" s="170">
        <v>147.49</v>
      </c>
      <c r="M858" s="170">
        <v>483.62</v>
      </c>
    </row>
    <row r="859" spans="1:13" ht="11.25" x14ac:dyDescent="0.2">
      <c r="A859" s="165"/>
      <c r="B859" s="165"/>
      <c r="C859" s="165" t="s">
        <v>566</v>
      </c>
      <c r="D859" s="165"/>
      <c r="E859" s="165"/>
      <c r="F859" s="165"/>
      <c r="G859" s="165"/>
      <c r="H859" s="167"/>
      <c r="I859" s="165"/>
      <c r="J859" s="165"/>
      <c r="K859" s="165"/>
      <c r="L859" s="166"/>
      <c r="M859" s="166">
        <v>5</v>
      </c>
    </row>
    <row r="860" spans="1:13" ht="11.25" x14ac:dyDescent="0.2">
      <c r="A860" s="165"/>
      <c r="B860" s="165"/>
      <c r="C860" s="165"/>
      <c r="D860" s="165" t="s">
        <v>567</v>
      </c>
      <c r="E860" s="165"/>
      <c r="F860" s="165"/>
      <c r="G860" s="165"/>
      <c r="H860" s="167"/>
      <c r="I860" s="165"/>
      <c r="J860" s="165"/>
      <c r="K860" s="165"/>
      <c r="L860" s="166"/>
      <c r="M860" s="166">
        <v>5</v>
      </c>
    </row>
    <row r="861" spans="1:13" ht="15.75" thickBot="1" x14ac:dyDescent="0.3">
      <c r="A861" s="164"/>
      <c r="B861" s="164"/>
      <c r="C861" s="164"/>
      <c r="D861" s="164"/>
      <c r="E861" s="164"/>
      <c r="F861" s="168"/>
      <c r="G861" s="168" t="s">
        <v>178</v>
      </c>
      <c r="H861" s="169">
        <v>44459</v>
      </c>
      <c r="I861" s="168"/>
      <c r="J861" s="168"/>
      <c r="K861" s="168" t="s">
        <v>758</v>
      </c>
      <c r="L861" s="172">
        <v>5</v>
      </c>
      <c r="M861" s="172">
        <v>10</v>
      </c>
    </row>
    <row r="862" spans="1:13" ht="12" thickBot="1" x14ac:dyDescent="0.25">
      <c r="A862" s="168"/>
      <c r="B862" s="168"/>
      <c r="C862" s="168"/>
      <c r="D862" s="168" t="s">
        <v>774</v>
      </c>
      <c r="E862" s="168"/>
      <c r="F862" s="168"/>
      <c r="G862" s="168"/>
      <c r="H862" s="169"/>
      <c r="I862" s="168"/>
      <c r="J862" s="168"/>
      <c r="K862" s="168"/>
      <c r="L862" s="174">
        <v>5</v>
      </c>
      <c r="M862" s="174">
        <v>10</v>
      </c>
    </row>
    <row r="863" spans="1:13" ht="12" thickBot="1" x14ac:dyDescent="0.25">
      <c r="A863" s="168"/>
      <c r="B863" s="168"/>
      <c r="C863" s="168" t="s">
        <v>570</v>
      </c>
      <c r="D863" s="168"/>
      <c r="E863" s="168"/>
      <c r="F863" s="168"/>
      <c r="G863" s="168"/>
      <c r="H863" s="169"/>
      <c r="I863" s="168"/>
      <c r="J863" s="168"/>
      <c r="K863" s="168"/>
      <c r="L863" s="173">
        <v>5</v>
      </c>
      <c r="M863" s="173">
        <v>10</v>
      </c>
    </row>
    <row r="864" spans="1:13" ht="11.25" x14ac:dyDescent="0.2">
      <c r="A864" s="168"/>
      <c r="B864" s="168" t="s">
        <v>571</v>
      </c>
      <c r="C864" s="168"/>
      <c r="D864" s="168"/>
      <c r="E864" s="168"/>
      <c r="F864" s="168"/>
      <c r="G864" s="168"/>
      <c r="H864" s="169"/>
      <c r="I864" s="168"/>
      <c r="J864" s="168"/>
      <c r="K864" s="168"/>
      <c r="L864" s="170">
        <v>376.77</v>
      </c>
      <c r="M864" s="170">
        <v>1917.9</v>
      </c>
    </row>
    <row r="865" spans="1:13" ht="11.25" x14ac:dyDescent="0.2">
      <c r="A865" s="165"/>
      <c r="B865" s="165" t="s">
        <v>584</v>
      </c>
      <c r="C865" s="165"/>
      <c r="D865" s="165"/>
      <c r="E865" s="165"/>
      <c r="F865" s="165"/>
      <c r="G865" s="165"/>
      <c r="H865" s="167"/>
      <c r="I865" s="165"/>
      <c r="J865" s="165"/>
      <c r="K865" s="165"/>
      <c r="L865" s="166"/>
      <c r="M865" s="166">
        <v>5290.04</v>
      </c>
    </row>
    <row r="866" spans="1:13" ht="15.75" thickBot="1" x14ac:dyDescent="0.3">
      <c r="A866" s="164"/>
      <c r="B866" s="164"/>
      <c r="C866" s="164"/>
      <c r="D866" s="164"/>
      <c r="E866" s="164"/>
      <c r="F866" s="168"/>
      <c r="G866" s="168" t="s">
        <v>177</v>
      </c>
      <c r="H866" s="169">
        <v>44459</v>
      </c>
      <c r="I866" s="168" t="s">
        <v>220</v>
      </c>
      <c r="J866" s="168" t="s">
        <v>185</v>
      </c>
      <c r="K866" s="168" t="s">
        <v>244</v>
      </c>
      <c r="L866" s="171">
        <v>2670.76</v>
      </c>
      <c r="M866" s="171">
        <v>7960.8</v>
      </c>
    </row>
    <row r="867" spans="1:13" ht="11.25" x14ac:dyDescent="0.2">
      <c r="A867" s="168"/>
      <c r="B867" s="168" t="s">
        <v>718</v>
      </c>
      <c r="C867" s="168"/>
      <c r="D867" s="168"/>
      <c r="E867" s="168"/>
      <c r="F867" s="168"/>
      <c r="G867" s="168"/>
      <c r="H867" s="169"/>
      <c r="I867" s="168"/>
      <c r="J867" s="168"/>
      <c r="K867" s="168"/>
      <c r="L867" s="170">
        <v>2670.76</v>
      </c>
      <c r="M867" s="170">
        <v>7960.8</v>
      </c>
    </row>
    <row r="868" spans="1:13" ht="11.25" x14ac:dyDescent="0.2">
      <c r="A868" s="165"/>
      <c r="B868" s="165" t="s">
        <v>585</v>
      </c>
      <c r="C868" s="165"/>
      <c r="D868" s="165"/>
      <c r="E868" s="165"/>
      <c r="F868" s="165"/>
      <c r="G868" s="165"/>
      <c r="H868" s="167"/>
      <c r="I868" s="165"/>
      <c r="J868" s="165"/>
      <c r="K868" s="165"/>
      <c r="L868" s="166"/>
      <c r="M868" s="166">
        <v>5123.04</v>
      </c>
    </row>
    <row r="869" spans="1:13" ht="15.75" thickBot="1" x14ac:dyDescent="0.3">
      <c r="A869" s="164"/>
      <c r="B869" s="164"/>
      <c r="C869" s="164"/>
      <c r="D869" s="164"/>
      <c r="E869" s="164"/>
      <c r="F869" s="168"/>
      <c r="G869" s="168" t="s">
        <v>177</v>
      </c>
      <c r="H869" s="169">
        <v>44459</v>
      </c>
      <c r="I869" s="168" t="s">
        <v>220</v>
      </c>
      <c r="J869" s="168" t="s">
        <v>185</v>
      </c>
      <c r="K869" s="168" t="s">
        <v>243</v>
      </c>
      <c r="L869" s="171">
        <v>2535.7800000000002</v>
      </c>
      <c r="M869" s="171">
        <v>7658.82</v>
      </c>
    </row>
    <row r="870" spans="1:13" ht="11.25" x14ac:dyDescent="0.2">
      <c r="A870" s="168"/>
      <c r="B870" s="168" t="s">
        <v>719</v>
      </c>
      <c r="C870" s="168"/>
      <c r="D870" s="168"/>
      <c r="E870" s="168"/>
      <c r="F870" s="168"/>
      <c r="G870" s="168"/>
      <c r="H870" s="169"/>
      <c r="I870" s="168"/>
      <c r="J870" s="168"/>
      <c r="K870" s="168"/>
      <c r="L870" s="170">
        <v>2535.7800000000002</v>
      </c>
      <c r="M870" s="170">
        <v>7658.82</v>
      </c>
    </row>
    <row r="871" spans="1:13" ht="11.25" x14ac:dyDescent="0.2">
      <c r="A871" s="165"/>
      <c r="B871" s="165" t="s">
        <v>101</v>
      </c>
      <c r="C871" s="165"/>
      <c r="D871" s="165"/>
      <c r="E871" s="165"/>
      <c r="F871" s="165"/>
      <c r="G871" s="165"/>
      <c r="H871" s="167"/>
      <c r="I871" s="165"/>
      <c r="J871" s="165"/>
      <c r="K871" s="165"/>
      <c r="L871" s="166"/>
      <c r="M871" s="166">
        <v>0</v>
      </c>
    </row>
    <row r="872" spans="1:13" ht="11.25" x14ac:dyDescent="0.2">
      <c r="A872" s="168"/>
      <c r="B872" s="168"/>
      <c r="C872" s="168"/>
      <c r="D872" s="168"/>
      <c r="E872" s="168"/>
      <c r="F872" s="168"/>
      <c r="G872" s="168" t="s">
        <v>179</v>
      </c>
      <c r="H872" s="169">
        <v>44456</v>
      </c>
      <c r="I872" s="168" t="s">
        <v>881</v>
      </c>
      <c r="J872" s="168" t="s">
        <v>814</v>
      </c>
      <c r="K872" s="168" t="s">
        <v>232</v>
      </c>
      <c r="L872" s="170">
        <v>0</v>
      </c>
      <c r="M872" s="170">
        <v>0</v>
      </c>
    </row>
    <row r="873" spans="1:13" ht="11.25" x14ac:dyDescent="0.2">
      <c r="A873" s="168"/>
      <c r="B873" s="168"/>
      <c r="C873" s="168"/>
      <c r="D873" s="168"/>
      <c r="E873" s="168"/>
      <c r="F873" s="168"/>
      <c r="G873" s="168" t="s">
        <v>179</v>
      </c>
      <c r="H873" s="169">
        <v>44456</v>
      </c>
      <c r="I873" s="168" t="s">
        <v>880</v>
      </c>
      <c r="J873" s="168" t="s">
        <v>813</v>
      </c>
      <c r="K873" s="168" t="s">
        <v>232</v>
      </c>
      <c r="L873" s="170">
        <v>0</v>
      </c>
      <c r="M873" s="170">
        <v>0</v>
      </c>
    </row>
    <row r="874" spans="1:13" ht="12" thickBot="1" x14ac:dyDescent="0.25">
      <c r="A874" s="168"/>
      <c r="B874" s="168"/>
      <c r="C874" s="168"/>
      <c r="D874" s="168"/>
      <c r="E874" s="168"/>
      <c r="F874" s="168"/>
      <c r="G874" s="168" t="s">
        <v>179</v>
      </c>
      <c r="H874" s="169">
        <v>44456</v>
      </c>
      <c r="I874" s="168" t="s">
        <v>877</v>
      </c>
      <c r="J874" s="168" t="s">
        <v>810</v>
      </c>
      <c r="K874" s="168" t="s">
        <v>232</v>
      </c>
      <c r="L874" s="171">
        <v>0</v>
      </c>
      <c r="M874" s="171">
        <v>0</v>
      </c>
    </row>
    <row r="875" spans="1:13" ht="11.25" x14ac:dyDescent="0.2">
      <c r="A875" s="168"/>
      <c r="B875" s="168" t="s">
        <v>105</v>
      </c>
      <c r="C875" s="168"/>
      <c r="D875" s="168"/>
      <c r="E875" s="168"/>
      <c r="F875" s="168"/>
      <c r="G875" s="168"/>
      <c r="H875" s="169"/>
      <c r="I875" s="168"/>
      <c r="J875" s="168"/>
      <c r="K875" s="168"/>
      <c r="L875" s="170">
        <v>0</v>
      </c>
      <c r="M875" s="170">
        <v>0</v>
      </c>
    </row>
    <row r="876" spans="1:13" ht="11.25" x14ac:dyDescent="0.2">
      <c r="A876" s="165"/>
      <c r="B876" s="165" t="s">
        <v>586</v>
      </c>
      <c r="C876" s="165"/>
      <c r="D876" s="165"/>
      <c r="E876" s="165"/>
      <c r="F876" s="165"/>
      <c r="G876" s="165"/>
      <c r="H876" s="167"/>
      <c r="I876" s="165"/>
      <c r="J876" s="165"/>
      <c r="K876" s="165"/>
      <c r="L876" s="166"/>
      <c r="M876" s="166">
        <v>-5123.04</v>
      </c>
    </row>
    <row r="877" spans="1:13" ht="15.75" thickBot="1" x14ac:dyDescent="0.3">
      <c r="A877" s="164"/>
      <c r="B877" s="164"/>
      <c r="C877" s="164"/>
      <c r="D877" s="164"/>
      <c r="E877" s="164"/>
      <c r="F877" s="168"/>
      <c r="G877" s="168" t="s">
        <v>177</v>
      </c>
      <c r="H877" s="169">
        <v>44459</v>
      </c>
      <c r="I877" s="168" t="s">
        <v>220</v>
      </c>
      <c r="J877" s="168" t="s">
        <v>185</v>
      </c>
      <c r="K877" s="168" t="s">
        <v>243</v>
      </c>
      <c r="L877" s="172">
        <v>-2535.7800000000002</v>
      </c>
      <c r="M877" s="172">
        <v>-7658.82</v>
      </c>
    </row>
    <row r="878" spans="1:13" ht="12" thickBot="1" x14ac:dyDescent="0.25">
      <c r="A878" s="168"/>
      <c r="B878" s="168" t="s">
        <v>720</v>
      </c>
      <c r="C878" s="168"/>
      <c r="D878" s="168"/>
      <c r="E878" s="168"/>
      <c r="F878" s="168"/>
      <c r="G878" s="168"/>
      <c r="H878" s="169"/>
      <c r="I878" s="168"/>
      <c r="J878" s="168"/>
      <c r="K878" s="168"/>
      <c r="L878" s="174">
        <v>-2535.7800000000002</v>
      </c>
      <c r="M878" s="174">
        <v>-7658.82</v>
      </c>
    </row>
    <row r="879" spans="1:13" ht="12" thickBot="1" x14ac:dyDescent="0.25">
      <c r="A879" s="165" t="s">
        <v>176</v>
      </c>
      <c r="B879" s="165"/>
      <c r="C879" s="165"/>
      <c r="D879" s="165"/>
      <c r="E879" s="165"/>
      <c r="F879" s="165"/>
      <c r="G879" s="165"/>
      <c r="H879" s="167"/>
      <c r="I879" s="165"/>
      <c r="J879" s="165"/>
      <c r="K879" s="165"/>
      <c r="L879" s="175">
        <v>0</v>
      </c>
      <c r="M879" s="175">
        <v>0</v>
      </c>
    </row>
  </sheetData>
  <printOptions horizontalCentered="1"/>
  <pageMargins left="0.2" right="0.2" top="1" bottom="0.75" header="0.35" footer="0.3"/>
  <pageSetup scale="81" fitToHeight="14" orientation="portrait" r:id="rId1"/>
  <headerFooter>
    <oddHeader>&amp;C&amp;"Arial,Bold"&amp;12 Valley Unitarian Universalist Church
&amp;14 General Ledger
&amp;10 As of September 30,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7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142875</xdr:colOff>
                <xdr:row>1</xdr:row>
                <xdr:rowOff>28575</xdr:rowOff>
              </to>
            </anchor>
          </controlPr>
        </control>
      </mc:Choice>
      <mc:Fallback>
        <control shapeId="7171" r:id="rId4" name="FILTER"/>
      </mc:Fallback>
    </mc:AlternateContent>
    <mc:AlternateContent xmlns:mc="http://schemas.openxmlformats.org/markup-compatibility/2006">
      <mc:Choice Requires="x14">
        <control shapeId="717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142875</xdr:colOff>
                <xdr:row>1</xdr:row>
                <xdr:rowOff>28575</xdr:rowOff>
              </to>
            </anchor>
          </controlPr>
        </control>
      </mc:Choice>
      <mc:Fallback>
        <control shapeId="7172" r:id="rId6" name="HEADER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56B12-F6FD-47B6-9DFC-476392A79B22}">
  <dimension ref="A1:J144"/>
  <sheetViews>
    <sheetView zoomScaleNormal="100" workbookViewId="0">
      <pane ySplit="1" topLeftCell="A2" activePane="bottomLeft" state="frozen"/>
      <selection pane="bottomLeft" activeCell="O9" sqref="O9"/>
    </sheetView>
  </sheetViews>
  <sheetFormatPr defaultRowHeight="15" x14ac:dyDescent="0.25"/>
  <cols>
    <col min="1" max="1" width="3.140625" style="17" customWidth="1"/>
    <col min="2" max="2" width="2.7109375" style="17" customWidth="1"/>
    <col min="3" max="3" width="3.28515625" style="17" customWidth="1"/>
    <col min="4" max="4" width="2.7109375" style="17" customWidth="1"/>
    <col min="5" max="5" width="3.140625" style="17" customWidth="1"/>
    <col min="6" max="6" width="25.7109375" style="113" customWidth="1"/>
  </cols>
  <sheetData>
    <row r="1" spans="1:10" ht="15.75" thickBot="1" x14ac:dyDescent="0.3">
      <c r="A1" s="183"/>
      <c r="B1" s="183"/>
      <c r="C1" s="183"/>
      <c r="D1" s="183"/>
      <c r="E1" s="183"/>
      <c r="F1" s="183"/>
      <c r="G1" s="180" t="s">
        <v>480</v>
      </c>
      <c r="H1" s="180" t="s">
        <v>721</v>
      </c>
      <c r="I1" s="180" t="s">
        <v>722</v>
      </c>
      <c r="J1" s="180" t="s">
        <v>176</v>
      </c>
    </row>
    <row r="2" spans="1:10" ht="15.75" thickTop="1" x14ac:dyDescent="0.25">
      <c r="A2" s="182"/>
      <c r="B2" s="182" t="s">
        <v>2</v>
      </c>
      <c r="C2" s="182"/>
      <c r="D2" s="182"/>
      <c r="E2" s="182"/>
      <c r="F2" s="182"/>
      <c r="G2" s="179"/>
      <c r="H2" s="179"/>
      <c r="I2" s="179"/>
      <c r="J2" s="179"/>
    </row>
    <row r="3" spans="1:10" x14ac:dyDescent="0.25">
      <c r="A3" s="182"/>
      <c r="B3" s="182"/>
      <c r="C3" s="182" t="s">
        <v>3</v>
      </c>
      <c r="D3" s="182"/>
      <c r="E3" s="182"/>
      <c r="F3" s="182"/>
      <c r="G3" s="179"/>
      <c r="H3" s="179"/>
      <c r="I3" s="179"/>
      <c r="J3" s="179"/>
    </row>
    <row r="4" spans="1:10" x14ac:dyDescent="0.25">
      <c r="A4" s="182"/>
      <c r="B4" s="182"/>
      <c r="C4" s="182"/>
      <c r="D4" s="182" t="s">
        <v>4</v>
      </c>
      <c r="E4" s="182"/>
      <c r="F4" s="182"/>
      <c r="G4" s="179"/>
      <c r="H4" s="179"/>
      <c r="I4" s="179"/>
      <c r="J4" s="179"/>
    </row>
    <row r="5" spans="1:10" x14ac:dyDescent="0.25">
      <c r="A5" s="182"/>
      <c r="B5" s="182"/>
      <c r="C5" s="182"/>
      <c r="D5" s="182"/>
      <c r="E5" s="182" t="s">
        <v>481</v>
      </c>
      <c r="F5" s="182"/>
      <c r="G5" s="156">
        <v>15755.91</v>
      </c>
      <c r="H5" s="156">
        <v>44244.86</v>
      </c>
      <c r="I5" s="156">
        <v>19322.88</v>
      </c>
      <c r="J5" s="156">
        <v>79323.649999999994</v>
      </c>
    </row>
    <row r="6" spans="1:10" ht="15.75" thickBot="1" x14ac:dyDescent="0.3">
      <c r="A6" s="182"/>
      <c r="B6" s="182"/>
      <c r="C6" s="182"/>
      <c r="D6" s="182"/>
      <c r="E6" s="182" t="s">
        <v>483</v>
      </c>
      <c r="F6" s="182"/>
      <c r="G6" s="58">
        <v>0</v>
      </c>
      <c r="H6" s="58">
        <v>188</v>
      </c>
      <c r="I6" s="58">
        <v>454.25</v>
      </c>
      <c r="J6" s="58">
        <v>642.25</v>
      </c>
    </row>
    <row r="7" spans="1:10" x14ac:dyDescent="0.25">
      <c r="A7" s="182"/>
      <c r="B7" s="182"/>
      <c r="C7" s="182"/>
      <c r="D7" s="182" t="s">
        <v>9</v>
      </c>
      <c r="E7" s="182"/>
      <c r="F7" s="182"/>
      <c r="G7" s="156">
        <v>15755.91</v>
      </c>
      <c r="H7" s="156">
        <v>44432.86</v>
      </c>
      <c r="I7" s="156">
        <v>19777.13</v>
      </c>
      <c r="J7" s="156">
        <v>79965.899999999994</v>
      </c>
    </row>
    <row r="8" spans="1:10" x14ac:dyDescent="0.25">
      <c r="A8" s="182"/>
      <c r="B8" s="182"/>
      <c r="C8" s="182"/>
      <c r="D8" s="182" t="s">
        <v>484</v>
      </c>
      <c r="E8" s="182"/>
      <c r="F8" s="182"/>
      <c r="G8" s="156"/>
      <c r="H8" s="156"/>
      <c r="I8" s="156"/>
      <c r="J8" s="156"/>
    </row>
    <row r="9" spans="1:10" x14ac:dyDescent="0.25">
      <c r="A9" s="182"/>
      <c r="B9" s="182"/>
      <c r="C9" s="182"/>
      <c r="D9" s="182"/>
      <c r="E9" s="182" t="s">
        <v>485</v>
      </c>
      <c r="F9" s="182"/>
      <c r="G9" s="156">
        <v>5387.85</v>
      </c>
      <c r="H9" s="156">
        <v>5387.89</v>
      </c>
      <c r="I9" s="156">
        <v>5387.89</v>
      </c>
      <c r="J9" s="156">
        <v>16163.63</v>
      </c>
    </row>
    <row r="10" spans="1:10" x14ac:dyDescent="0.25">
      <c r="A10" s="182"/>
      <c r="B10" s="182"/>
      <c r="C10" s="182"/>
      <c r="D10" s="182"/>
      <c r="E10" s="182" t="s">
        <v>486</v>
      </c>
      <c r="F10" s="182"/>
      <c r="G10" s="156">
        <v>1001</v>
      </c>
      <c r="H10" s="156">
        <v>1001</v>
      </c>
      <c r="I10" s="156">
        <v>1001</v>
      </c>
      <c r="J10" s="156">
        <v>3003</v>
      </c>
    </row>
    <row r="11" spans="1:10" x14ac:dyDescent="0.25">
      <c r="A11" s="182"/>
      <c r="B11" s="182"/>
      <c r="C11" s="182"/>
      <c r="D11" s="182"/>
      <c r="E11" s="182" t="s">
        <v>487</v>
      </c>
      <c r="F11" s="182"/>
      <c r="G11" s="156">
        <v>400</v>
      </c>
      <c r="H11" s="156">
        <v>0</v>
      </c>
      <c r="I11" s="156">
        <v>1410</v>
      </c>
      <c r="J11" s="156">
        <v>1810</v>
      </c>
    </row>
    <row r="12" spans="1:10" ht="15.75" thickBot="1" x14ac:dyDescent="0.3">
      <c r="A12" s="182"/>
      <c r="B12" s="182"/>
      <c r="C12" s="182"/>
      <c r="D12" s="182"/>
      <c r="E12" s="182" t="s">
        <v>488</v>
      </c>
      <c r="F12" s="182"/>
      <c r="G12" s="58">
        <v>290</v>
      </c>
      <c r="H12" s="58">
        <v>290</v>
      </c>
      <c r="I12" s="58">
        <v>270</v>
      </c>
      <c r="J12" s="58">
        <v>850</v>
      </c>
    </row>
    <row r="13" spans="1:10" x14ac:dyDescent="0.25">
      <c r="A13" s="182"/>
      <c r="B13" s="182"/>
      <c r="C13" s="182"/>
      <c r="D13" s="182" t="s">
        <v>489</v>
      </c>
      <c r="E13" s="182"/>
      <c r="F13" s="182"/>
      <c r="G13" s="156">
        <v>7078.85</v>
      </c>
      <c r="H13" s="156">
        <v>6678.89</v>
      </c>
      <c r="I13" s="156">
        <v>8068.89</v>
      </c>
      <c r="J13" s="156">
        <v>21826.63</v>
      </c>
    </row>
    <row r="14" spans="1:10" x14ac:dyDescent="0.25">
      <c r="A14" s="182"/>
      <c r="B14" s="182"/>
      <c r="C14" s="182"/>
      <c r="D14" s="182" t="s">
        <v>490</v>
      </c>
      <c r="E14" s="182"/>
      <c r="F14" s="182"/>
      <c r="G14" s="156"/>
      <c r="H14" s="156"/>
      <c r="I14" s="156"/>
      <c r="J14" s="156"/>
    </row>
    <row r="15" spans="1:10" x14ac:dyDescent="0.25">
      <c r="A15" s="182"/>
      <c r="B15" s="182"/>
      <c r="C15" s="182"/>
      <c r="D15" s="182"/>
      <c r="E15" s="182" t="s">
        <v>492</v>
      </c>
      <c r="F15" s="182"/>
      <c r="G15" s="156">
        <v>11.51</v>
      </c>
      <c r="H15" s="156">
        <v>10.68</v>
      </c>
      <c r="I15" s="156">
        <v>12.86</v>
      </c>
      <c r="J15" s="156">
        <v>35.049999999999997</v>
      </c>
    </row>
    <row r="16" spans="1:10" ht="15.75" thickBot="1" x14ac:dyDescent="0.3">
      <c r="A16" s="182"/>
      <c r="B16" s="182"/>
      <c r="C16" s="182"/>
      <c r="D16" s="182"/>
      <c r="E16" s="182" t="s">
        <v>493</v>
      </c>
      <c r="F16" s="182"/>
      <c r="G16" s="58">
        <v>2</v>
      </c>
      <c r="H16" s="58">
        <v>142.91999999999999</v>
      </c>
      <c r="I16" s="58">
        <v>6</v>
      </c>
      <c r="J16" s="58">
        <v>150.91999999999999</v>
      </c>
    </row>
    <row r="17" spans="1:10" x14ac:dyDescent="0.25">
      <c r="A17" s="182"/>
      <c r="B17" s="182"/>
      <c r="C17" s="182"/>
      <c r="D17" s="182" t="s">
        <v>494</v>
      </c>
      <c r="E17" s="182"/>
      <c r="F17" s="182"/>
      <c r="G17" s="156">
        <v>13.51</v>
      </c>
      <c r="H17" s="156">
        <v>153.6</v>
      </c>
      <c r="I17" s="156">
        <v>18.86</v>
      </c>
      <c r="J17" s="156">
        <v>185.97</v>
      </c>
    </row>
    <row r="18" spans="1:10" x14ac:dyDescent="0.25">
      <c r="A18" s="182"/>
      <c r="B18" s="182"/>
      <c r="C18" s="182"/>
      <c r="D18" s="182" t="s">
        <v>495</v>
      </c>
      <c r="E18" s="182"/>
      <c r="F18" s="182"/>
      <c r="G18" s="156"/>
      <c r="H18" s="156"/>
      <c r="I18" s="156"/>
      <c r="J18" s="156"/>
    </row>
    <row r="19" spans="1:10" x14ac:dyDescent="0.25">
      <c r="A19" s="182"/>
      <c r="B19" s="182"/>
      <c r="C19" s="182"/>
      <c r="D19" s="182"/>
      <c r="E19" s="182" t="s">
        <v>496</v>
      </c>
      <c r="F19" s="182"/>
      <c r="G19" s="156">
        <v>0</v>
      </c>
      <c r="H19" s="156">
        <v>91000</v>
      </c>
      <c r="I19" s="156">
        <v>0</v>
      </c>
      <c r="J19" s="156">
        <v>91000</v>
      </c>
    </row>
    <row r="20" spans="1:10" x14ac:dyDescent="0.25">
      <c r="A20" s="182"/>
      <c r="B20" s="182"/>
      <c r="C20" s="182"/>
      <c r="D20" s="182"/>
      <c r="E20" s="182" t="s">
        <v>497</v>
      </c>
      <c r="F20" s="182"/>
      <c r="G20" s="156">
        <v>0</v>
      </c>
      <c r="H20" s="156">
        <v>-17000</v>
      </c>
      <c r="I20" s="156">
        <v>0</v>
      </c>
      <c r="J20" s="156">
        <v>-17000</v>
      </c>
    </row>
    <row r="21" spans="1:10" ht="15.75" thickBot="1" x14ac:dyDescent="0.3">
      <c r="A21" s="182"/>
      <c r="B21" s="182"/>
      <c r="C21" s="182"/>
      <c r="D21" s="182"/>
      <c r="E21" s="182" t="s">
        <v>498</v>
      </c>
      <c r="F21" s="182"/>
      <c r="G21" s="59">
        <v>0</v>
      </c>
      <c r="H21" s="59">
        <v>78062</v>
      </c>
      <c r="I21" s="59">
        <v>0</v>
      </c>
      <c r="J21" s="59">
        <v>78062</v>
      </c>
    </row>
    <row r="22" spans="1:10" ht="15.75" thickBot="1" x14ac:dyDescent="0.3">
      <c r="A22" s="182"/>
      <c r="B22" s="182"/>
      <c r="C22" s="182"/>
      <c r="D22" s="182" t="s">
        <v>499</v>
      </c>
      <c r="E22" s="182"/>
      <c r="F22" s="182"/>
      <c r="G22" s="60">
        <v>0</v>
      </c>
      <c r="H22" s="60">
        <v>152062</v>
      </c>
      <c r="I22" s="60">
        <v>0</v>
      </c>
      <c r="J22" s="60">
        <v>152062</v>
      </c>
    </row>
    <row r="23" spans="1:10" x14ac:dyDescent="0.25">
      <c r="A23" s="182"/>
      <c r="B23" s="182"/>
      <c r="C23" s="182" t="s">
        <v>30</v>
      </c>
      <c r="D23" s="182"/>
      <c r="E23" s="182"/>
      <c r="F23" s="182"/>
      <c r="G23" s="156">
        <v>22848.27</v>
      </c>
      <c r="H23" s="156">
        <v>203327.35</v>
      </c>
      <c r="I23" s="156">
        <v>27864.880000000001</v>
      </c>
      <c r="J23" s="156">
        <v>254040.5</v>
      </c>
    </row>
    <row r="24" spans="1:10" x14ac:dyDescent="0.25">
      <c r="A24" s="182"/>
      <c r="B24" s="182"/>
      <c r="C24" s="182" t="s">
        <v>31</v>
      </c>
      <c r="D24" s="182"/>
      <c r="E24" s="182"/>
      <c r="F24" s="182"/>
      <c r="G24" s="156"/>
      <c r="H24" s="156"/>
      <c r="I24" s="156"/>
      <c r="J24" s="156"/>
    </row>
    <row r="25" spans="1:10" x14ac:dyDescent="0.25">
      <c r="A25" s="182"/>
      <c r="B25" s="182"/>
      <c r="C25" s="182"/>
      <c r="D25" s="182" t="s">
        <v>500</v>
      </c>
      <c r="E25" s="182"/>
      <c r="F25" s="182"/>
      <c r="G25" s="156"/>
      <c r="H25" s="156"/>
      <c r="I25" s="156"/>
      <c r="J25" s="156"/>
    </row>
    <row r="26" spans="1:10" x14ac:dyDescent="0.25">
      <c r="A26" s="182"/>
      <c r="B26" s="182"/>
      <c r="C26" s="182"/>
      <c r="D26" s="182"/>
      <c r="E26" s="182" t="s">
        <v>501</v>
      </c>
      <c r="F26" s="182"/>
      <c r="G26" s="156"/>
      <c r="H26" s="156"/>
      <c r="I26" s="156"/>
      <c r="J26" s="156"/>
    </row>
    <row r="27" spans="1:10" x14ac:dyDescent="0.25">
      <c r="A27" s="182"/>
      <c r="B27" s="182"/>
      <c r="C27" s="182"/>
      <c r="D27" s="182"/>
      <c r="E27" s="182"/>
      <c r="F27" s="182" t="s">
        <v>502</v>
      </c>
      <c r="G27" s="156">
        <v>4000</v>
      </c>
      <c r="H27" s="156">
        <v>4000</v>
      </c>
      <c r="I27" s="156">
        <v>4000</v>
      </c>
      <c r="J27" s="156">
        <v>12000</v>
      </c>
    </row>
    <row r="28" spans="1:10" x14ac:dyDescent="0.25">
      <c r="A28" s="182"/>
      <c r="B28" s="182"/>
      <c r="C28" s="182"/>
      <c r="D28" s="182"/>
      <c r="E28" s="182"/>
      <c r="F28" s="182" t="s">
        <v>503</v>
      </c>
      <c r="G28" s="156">
        <v>4000</v>
      </c>
      <c r="H28" s="156">
        <v>4000</v>
      </c>
      <c r="I28" s="156">
        <v>4000</v>
      </c>
      <c r="J28" s="156">
        <v>12000</v>
      </c>
    </row>
    <row r="29" spans="1:10" x14ac:dyDescent="0.25">
      <c r="A29" s="182"/>
      <c r="B29" s="182"/>
      <c r="C29" s="182"/>
      <c r="D29" s="182"/>
      <c r="E29" s="182"/>
      <c r="F29" s="182" t="s">
        <v>505</v>
      </c>
      <c r="G29" s="156">
        <v>3975</v>
      </c>
      <c r="H29" s="156">
        <v>3975</v>
      </c>
      <c r="I29" s="156">
        <v>3975</v>
      </c>
      <c r="J29" s="156">
        <v>11925</v>
      </c>
    </row>
    <row r="30" spans="1:10" x14ac:dyDescent="0.25">
      <c r="A30" s="182"/>
      <c r="B30" s="182"/>
      <c r="C30" s="182"/>
      <c r="D30" s="182"/>
      <c r="E30" s="182"/>
      <c r="F30" s="182" t="s">
        <v>507</v>
      </c>
      <c r="G30" s="156">
        <v>4083.34</v>
      </c>
      <c r="H30" s="156">
        <v>4083.34</v>
      </c>
      <c r="I30" s="156">
        <v>4955.0600000000004</v>
      </c>
      <c r="J30" s="156">
        <v>13121.74</v>
      </c>
    </row>
    <row r="31" spans="1:10" x14ac:dyDescent="0.25">
      <c r="A31" s="182"/>
      <c r="B31" s="182"/>
      <c r="C31" s="182"/>
      <c r="D31" s="182"/>
      <c r="E31" s="182"/>
      <c r="F31" s="182" t="s">
        <v>508</v>
      </c>
      <c r="G31" s="156">
        <v>4875</v>
      </c>
      <c r="H31" s="156">
        <v>4875</v>
      </c>
      <c r="I31" s="156">
        <v>4875</v>
      </c>
      <c r="J31" s="156">
        <v>14625</v>
      </c>
    </row>
    <row r="32" spans="1:10" x14ac:dyDescent="0.25">
      <c r="A32" s="182"/>
      <c r="B32" s="182"/>
      <c r="C32" s="182"/>
      <c r="D32" s="182"/>
      <c r="E32" s="182"/>
      <c r="F32" s="182" t="s">
        <v>509</v>
      </c>
      <c r="G32" s="156">
        <v>812.5</v>
      </c>
      <c r="H32" s="156">
        <v>1117.55</v>
      </c>
      <c r="I32" s="156">
        <v>1256.8599999999999</v>
      </c>
      <c r="J32" s="156">
        <v>3186.91</v>
      </c>
    </row>
    <row r="33" spans="1:10" x14ac:dyDescent="0.25">
      <c r="A33" s="182"/>
      <c r="B33" s="182"/>
      <c r="C33" s="182"/>
      <c r="D33" s="182"/>
      <c r="E33" s="182"/>
      <c r="F33" s="182" t="s">
        <v>510</v>
      </c>
      <c r="G33" s="156">
        <v>978.95</v>
      </c>
      <c r="H33" s="156">
        <v>1336.48</v>
      </c>
      <c r="I33" s="156">
        <v>1229.42</v>
      </c>
      <c r="J33" s="156">
        <v>3544.85</v>
      </c>
    </row>
    <row r="34" spans="1:10" x14ac:dyDescent="0.25">
      <c r="A34" s="182"/>
      <c r="B34" s="182"/>
      <c r="C34" s="182"/>
      <c r="D34" s="182"/>
      <c r="E34" s="182"/>
      <c r="F34" s="182" t="s">
        <v>511</v>
      </c>
      <c r="G34" s="156">
        <v>645</v>
      </c>
      <c r="H34" s="156">
        <v>960</v>
      </c>
      <c r="I34" s="156">
        <v>405</v>
      </c>
      <c r="J34" s="156">
        <v>2010</v>
      </c>
    </row>
    <row r="35" spans="1:10" x14ac:dyDescent="0.25">
      <c r="A35" s="182"/>
      <c r="B35" s="182"/>
      <c r="C35" s="182"/>
      <c r="D35" s="182"/>
      <c r="E35" s="182"/>
      <c r="F35" s="182" t="s">
        <v>512</v>
      </c>
      <c r="G35" s="156">
        <v>0</v>
      </c>
      <c r="H35" s="156">
        <v>0</v>
      </c>
      <c r="I35" s="156">
        <v>113.25</v>
      </c>
      <c r="J35" s="156">
        <v>113.25</v>
      </c>
    </row>
    <row r="36" spans="1:10" ht="15.75" thickBot="1" x14ac:dyDescent="0.3">
      <c r="A36" s="182"/>
      <c r="B36" s="182"/>
      <c r="C36" s="182"/>
      <c r="D36" s="182"/>
      <c r="E36" s="182"/>
      <c r="F36" s="182" t="s">
        <v>513</v>
      </c>
      <c r="G36" s="58">
        <v>0</v>
      </c>
      <c r="H36" s="58">
        <v>0</v>
      </c>
      <c r="I36" s="58">
        <v>75</v>
      </c>
      <c r="J36" s="58">
        <v>75</v>
      </c>
    </row>
    <row r="37" spans="1:10" s="114" customFormat="1" x14ac:dyDescent="0.25">
      <c r="A37" s="182"/>
      <c r="B37" s="182"/>
      <c r="C37" s="182"/>
      <c r="D37" s="182"/>
      <c r="E37" s="182" t="s">
        <v>514</v>
      </c>
      <c r="F37" s="182"/>
      <c r="G37" s="156">
        <v>23369.79</v>
      </c>
      <c r="H37" s="156">
        <v>24347.37</v>
      </c>
      <c r="I37" s="156">
        <v>24884.59</v>
      </c>
      <c r="J37" s="156">
        <v>72601.75</v>
      </c>
    </row>
    <row r="38" spans="1:10" x14ac:dyDescent="0.25">
      <c r="A38" s="182"/>
      <c r="B38" s="182"/>
      <c r="C38" s="182"/>
      <c r="D38" s="182"/>
      <c r="E38" s="182" t="s">
        <v>515</v>
      </c>
      <c r="F38" s="182"/>
      <c r="G38" s="156"/>
      <c r="H38" s="156"/>
      <c r="I38" s="156"/>
      <c r="J38" s="156"/>
    </row>
    <row r="39" spans="1:10" x14ac:dyDescent="0.25">
      <c r="A39" s="182"/>
      <c r="B39" s="182"/>
      <c r="C39" s="182"/>
      <c r="D39" s="182"/>
      <c r="E39" s="182"/>
      <c r="F39" s="182" t="s">
        <v>516</v>
      </c>
      <c r="G39" s="156">
        <v>847.13</v>
      </c>
      <c r="H39" s="156">
        <v>0</v>
      </c>
      <c r="I39" s="156">
        <v>1600</v>
      </c>
      <c r="J39" s="156">
        <v>2447.13</v>
      </c>
    </row>
    <row r="40" spans="1:10" x14ac:dyDescent="0.25">
      <c r="A40" s="182"/>
      <c r="B40" s="182"/>
      <c r="C40" s="182"/>
      <c r="D40" s="182"/>
      <c r="E40" s="182"/>
      <c r="F40" s="182" t="s">
        <v>517</v>
      </c>
      <c r="G40" s="156">
        <v>387.5</v>
      </c>
      <c r="H40" s="156">
        <v>0</v>
      </c>
      <c r="I40" s="156">
        <v>795</v>
      </c>
      <c r="J40" s="156">
        <v>1182.5</v>
      </c>
    </row>
    <row r="41" spans="1:10" x14ac:dyDescent="0.25">
      <c r="A41" s="182"/>
      <c r="B41" s="182"/>
      <c r="C41" s="182"/>
      <c r="D41" s="182"/>
      <c r="E41" s="182"/>
      <c r="F41" s="182" t="s">
        <v>518</v>
      </c>
      <c r="G41" s="156">
        <v>398.33</v>
      </c>
      <c r="H41" s="156">
        <v>0</v>
      </c>
      <c r="I41" s="156">
        <v>816.66</v>
      </c>
      <c r="J41" s="156">
        <v>1214.99</v>
      </c>
    </row>
    <row r="42" spans="1:10" ht="15.75" thickBot="1" x14ac:dyDescent="0.3">
      <c r="A42" s="182"/>
      <c r="B42" s="182"/>
      <c r="C42" s="182"/>
      <c r="D42" s="182"/>
      <c r="E42" s="182"/>
      <c r="F42" s="182" t="s">
        <v>519</v>
      </c>
      <c r="G42" s="58">
        <v>461.92</v>
      </c>
      <c r="H42" s="58">
        <v>0</v>
      </c>
      <c r="I42" s="58">
        <v>975</v>
      </c>
      <c r="J42" s="58">
        <v>1436.92</v>
      </c>
    </row>
    <row r="43" spans="1:10" x14ac:dyDescent="0.25">
      <c r="A43" s="182"/>
      <c r="B43" s="182"/>
      <c r="C43" s="182"/>
      <c r="D43" s="182"/>
      <c r="E43" s="182" t="s">
        <v>522</v>
      </c>
      <c r="F43" s="182"/>
      <c r="G43" s="156">
        <v>2094.88</v>
      </c>
      <c r="H43" s="156">
        <v>0</v>
      </c>
      <c r="I43" s="156">
        <v>4186.66</v>
      </c>
      <c r="J43" s="156">
        <v>6281.54</v>
      </c>
    </row>
    <row r="44" spans="1:10" x14ac:dyDescent="0.25">
      <c r="A44" s="182"/>
      <c r="B44" s="182"/>
      <c r="C44" s="182"/>
      <c r="D44" s="182"/>
      <c r="E44" s="182" t="s">
        <v>523</v>
      </c>
      <c r="F44" s="182"/>
      <c r="G44" s="156"/>
      <c r="H44" s="156"/>
      <c r="I44" s="156"/>
      <c r="J44" s="156"/>
    </row>
    <row r="45" spans="1:10" ht="15.75" thickBot="1" x14ac:dyDescent="0.3">
      <c r="A45" s="182"/>
      <c r="B45" s="182"/>
      <c r="C45" s="182"/>
      <c r="D45" s="182"/>
      <c r="E45" s="182"/>
      <c r="F45" s="182" t="s">
        <v>524</v>
      </c>
      <c r="G45" s="58">
        <v>1122.3900000000001</v>
      </c>
      <c r="H45" s="58">
        <v>1123.3800000000001</v>
      </c>
      <c r="I45" s="58">
        <v>1122.3900000000001</v>
      </c>
      <c r="J45" s="58">
        <v>3368.16</v>
      </c>
    </row>
    <row r="46" spans="1:10" x14ac:dyDescent="0.25">
      <c r="A46" s="182"/>
      <c r="B46" s="182"/>
      <c r="C46" s="182"/>
      <c r="D46" s="182"/>
      <c r="E46" s="182" t="s">
        <v>525</v>
      </c>
      <c r="F46" s="182"/>
      <c r="G46" s="156">
        <v>1122.3900000000001</v>
      </c>
      <c r="H46" s="156">
        <v>1123.3800000000001</v>
      </c>
      <c r="I46" s="156">
        <v>1122.3900000000001</v>
      </c>
      <c r="J46" s="156">
        <v>3368.16</v>
      </c>
    </row>
    <row r="47" spans="1:10" x14ac:dyDescent="0.25">
      <c r="A47" s="182"/>
      <c r="B47" s="182"/>
      <c r="C47" s="182"/>
      <c r="D47" s="182"/>
      <c r="E47" s="182" t="s">
        <v>526</v>
      </c>
      <c r="F47" s="182"/>
      <c r="G47" s="156"/>
      <c r="H47" s="156"/>
      <c r="I47" s="156"/>
      <c r="J47" s="156"/>
    </row>
    <row r="48" spans="1:10" x14ac:dyDescent="0.25">
      <c r="A48" s="182"/>
      <c r="B48" s="182"/>
      <c r="C48" s="182"/>
      <c r="D48" s="182"/>
      <c r="E48" s="182"/>
      <c r="F48" s="182" t="s">
        <v>528</v>
      </c>
      <c r="G48" s="156">
        <v>0</v>
      </c>
      <c r="H48" s="156">
        <v>0</v>
      </c>
      <c r="I48" s="156">
        <v>15</v>
      </c>
      <c r="J48" s="156">
        <v>15</v>
      </c>
    </row>
    <row r="49" spans="1:10" ht="15.75" thickBot="1" x14ac:dyDescent="0.3">
      <c r="A49" s="182"/>
      <c r="B49" s="182"/>
      <c r="C49" s="182"/>
      <c r="D49" s="182"/>
      <c r="E49" s="182"/>
      <c r="F49" s="182" t="s">
        <v>530</v>
      </c>
      <c r="G49" s="58">
        <v>0</v>
      </c>
      <c r="H49" s="58">
        <v>0</v>
      </c>
      <c r="I49" s="58">
        <v>168.81</v>
      </c>
      <c r="J49" s="58">
        <v>168.81</v>
      </c>
    </row>
    <row r="50" spans="1:10" x14ac:dyDescent="0.25">
      <c r="A50" s="182"/>
      <c r="B50" s="182"/>
      <c r="C50" s="182"/>
      <c r="D50" s="182"/>
      <c r="E50" s="182" t="s">
        <v>531</v>
      </c>
      <c r="F50" s="182"/>
      <c r="G50" s="156">
        <v>0</v>
      </c>
      <c r="H50" s="156">
        <v>0</v>
      </c>
      <c r="I50" s="156">
        <v>183.81</v>
      </c>
      <c r="J50" s="156">
        <v>183.81</v>
      </c>
    </row>
    <row r="51" spans="1:10" x14ac:dyDescent="0.25">
      <c r="A51" s="182"/>
      <c r="B51" s="182"/>
      <c r="C51" s="182"/>
      <c r="D51" s="182"/>
      <c r="E51" s="182" t="s">
        <v>532</v>
      </c>
      <c r="F51" s="182"/>
      <c r="G51" s="156">
        <v>1143.5</v>
      </c>
      <c r="H51" s="156">
        <v>1225.2</v>
      </c>
      <c r="I51" s="156">
        <v>1274.1500000000001</v>
      </c>
      <c r="J51" s="156">
        <v>3642.85</v>
      </c>
    </row>
    <row r="52" spans="1:10" x14ac:dyDescent="0.25">
      <c r="A52" s="182"/>
      <c r="B52" s="182"/>
      <c r="C52" s="182"/>
      <c r="D52" s="182"/>
      <c r="E52" s="182" t="s">
        <v>533</v>
      </c>
      <c r="F52" s="182"/>
      <c r="G52" s="156">
        <v>26.25</v>
      </c>
      <c r="H52" s="156">
        <v>24.5</v>
      </c>
      <c r="I52" s="156">
        <v>49</v>
      </c>
      <c r="J52" s="156">
        <v>99.75</v>
      </c>
    </row>
    <row r="53" spans="1:10" x14ac:dyDescent="0.25">
      <c r="A53" s="182"/>
      <c r="B53" s="182"/>
      <c r="C53" s="182"/>
      <c r="D53" s="182"/>
      <c r="E53" s="182" t="s">
        <v>534</v>
      </c>
      <c r="F53" s="182"/>
      <c r="G53" s="156">
        <v>19762</v>
      </c>
      <c r="H53" s="156">
        <v>0</v>
      </c>
      <c r="I53" s="156">
        <v>0</v>
      </c>
      <c r="J53" s="156">
        <v>19762</v>
      </c>
    </row>
    <row r="54" spans="1:10" ht="15.75" thickBot="1" x14ac:dyDescent="0.3">
      <c r="A54" s="182"/>
      <c r="B54" s="182"/>
      <c r="C54" s="182"/>
      <c r="D54" s="182"/>
      <c r="E54" s="182" t="s">
        <v>535</v>
      </c>
      <c r="F54" s="182"/>
      <c r="G54" s="58">
        <v>192.42</v>
      </c>
      <c r="H54" s="58">
        <v>192.42</v>
      </c>
      <c r="I54" s="58">
        <v>192.42</v>
      </c>
      <c r="J54" s="58">
        <v>577.26</v>
      </c>
    </row>
    <row r="55" spans="1:10" x14ac:dyDescent="0.25">
      <c r="A55" s="182"/>
      <c r="B55" s="182"/>
      <c r="C55" s="182"/>
      <c r="D55" s="182" t="s">
        <v>536</v>
      </c>
      <c r="E55" s="182"/>
      <c r="F55" s="182"/>
      <c r="G55" s="156">
        <v>47711.23</v>
      </c>
      <c r="H55" s="156">
        <v>26912.87</v>
      </c>
      <c r="I55" s="156">
        <v>31893.02</v>
      </c>
      <c r="J55" s="156">
        <v>106517.12</v>
      </c>
    </row>
    <row r="56" spans="1:10" s="124" customFormat="1" x14ac:dyDescent="0.25">
      <c r="A56" s="182"/>
      <c r="B56" s="182"/>
      <c r="C56" s="182"/>
      <c r="D56" s="182" t="s">
        <v>537</v>
      </c>
      <c r="E56" s="182"/>
      <c r="F56" s="182"/>
      <c r="G56" s="156"/>
      <c r="H56" s="156"/>
      <c r="I56" s="156"/>
      <c r="J56" s="156"/>
    </row>
    <row r="57" spans="1:10" x14ac:dyDescent="0.25">
      <c r="A57" s="182"/>
      <c r="B57" s="182"/>
      <c r="C57" s="182"/>
      <c r="D57" s="182"/>
      <c r="E57" s="182" t="s">
        <v>538</v>
      </c>
      <c r="F57" s="182"/>
      <c r="G57" s="156">
        <v>418.14</v>
      </c>
      <c r="H57" s="156">
        <v>856.9</v>
      </c>
      <c r="I57" s="156">
        <v>2340.7199999999998</v>
      </c>
      <c r="J57" s="156">
        <v>3615.76</v>
      </c>
    </row>
    <row r="58" spans="1:10" x14ac:dyDescent="0.25">
      <c r="A58" s="182"/>
      <c r="B58" s="182"/>
      <c r="C58" s="182"/>
      <c r="D58" s="182"/>
      <c r="E58" s="182" t="s">
        <v>539</v>
      </c>
      <c r="F58" s="182"/>
      <c r="G58" s="156">
        <v>324.92</v>
      </c>
      <c r="H58" s="156">
        <v>509.67</v>
      </c>
      <c r="I58" s="156">
        <v>2265.87</v>
      </c>
      <c r="J58" s="156">
        <v>3100.46</v>
      </c>
    </row>
    <row r="59" spans="1:10" x14ac:dyDescent="0.25">
      <c r="A59" s="182"/>
      <c r="B59" s="182"/>
      <c r="C59" s="182"/>
      <c r="D59" s="182"/>
      <c r="E59" s="182" t="s">
        <v>540</v>
      </c>
      <c r="F59" s="182"/>
      <c r="G59" s="156">
        <v>0</v>
      </c>
      <c r="H59" s="156">
        <v>107.91</v>
      </c>
      <c r="I59" s="156">
        <v>187.51</v>
      </c>
      <c r="J59" s="156">
        <v>295.42</v>
      </c>
    </row>
    <row r="60" spans="1:10" s="114" customFormat="1" x14ac:dyDescent="0.25">
      <c r="A60" s="182"/>
      <c r="B60" s="182"/>
      <c r="C60" s="182"/>
      <c r="D60" s="182"/>
      <c r="E60" s="182" t="s">
        <v>541</v>
      </c>
      <c r="F60" s="182"/>
      <c r="G60" s="156">
        <v>60</v>
      </c>
      <c r="H60" s="156">
        <v>60</v>
      </c>
      <c r="I60" s="156">
        <v>120</v>
      </c>
      <c r="J60" s="156">
        <v>240</v>
      </c>
    </row>
    <row r="61" spans="1:10" x14ac:dyDescent="0.25">
      <c r="A61" s="182"/>
      <c r="B61" s="182"/>
      <c r="C61" s="182"/>
      <c r="D61" s="182"/>
      <c r="E61" s="182" t="s">
        <v>542</v>
      </c>
      <c r="F61" s="182"/>
      <c r="G61" s="156">
        <v>584.5</v>
      </c>
      <c r="H61" s="156">
        <v>584.5</v>
      </c>
      <c r="I61" s="156">
        <v>584.5</v>
      </c>
      <c r="J61" s="156">
        <v>1753.5</v>
      </c>
    </row>
    <row r="62" spans="1:10" x14ac:dyDescent="0.25">
      <c r="A62" s="182"/>
      <c r="B62" s="182"/>
      <c r="C62" s="182"/>
      <c r="D62" s="182"/>
      <c r="E62" s="182" t="s">
        <v>543</v>
      </c>
      <c r="F62" s="182"/>
      <c r="G62" s="156">
        <v>1032.8</v>
      </c>
      <c r="H62" s="156">
        <v>0</v>
      </c>
      <c r="I62" s="156">
        <v>0</v>
      </c>
      <c r="J62" s="156">
        <v>1032.8</v>
      </c>
    </row>
    <row r="63" spans="1:10" x14ac:dyDescent="0.25">
      <c r="A63" s="182"/>
      <c r="B63" s="182"/>
      <c r="C63" s="182"/>
      <c r="D63" s="182"/>
      <c r="E63" s="182" t="s">
        <v>544</v>
      </c>
      <c r="F63" s="182"/>
      <c r="G63" s="156"/>
      <c r="H63" s="156"/>
      <c r="I63" s="156"/>
      <c r="J63" s="156"/>
    </row>
    <row r="64" spans="1:10" x14ac:dyDescent="0.25">
      <c r="A64" s="182"/>
      <c r="B64" s="182"/>
      <c r="C64" s="182"/>
      <c r="D64" s="182"/>
      <c r="E64" s="182"/>
      <c r="F64" s="182" t="s">
        <v>545</v>
      </c>
      <c r="G64" s="156">
        <v>1091</v>
      </c>
      <c r="H64" s="156">
        <v>988</v>
      </c>
      <c r="I64" s="156">
        <v>205</v>
      </c>
      <c r="J64" s="156">
        <v>2284</v>
      </c>
    </row>
    <row r="65" spans="1:10" x14ac:dyDescent="0.25">
      <c r="A65" s="182"/>
      <c r="B65" s="182"/>
      <c r="C65" s="182"/>
      <c r="D65" s="182"/>
      <c r="E65" s="182"/>
      <c r="F65" s="182" t="s">
        <v>546</v>
      </c>
      <c r="G65" s="156">
        <v>988</v>
      </c>
      <c r="H65" s="156">
        <v>1091</v>
      </c>
      <c r="I65" s="156">
        <v>1199</v>
      </c>
      <c r="J65" s="156">
        <v>3278</v>
      </c>
    </row>
    <row r="66" spans="1:10" x14ac:dyDescent="0.25">
      <c r="A66" s="182"/>
      <c r="B66" s="182"/>
      <c r="C66" s="182"/>
      <c r="D66" s="182"/>
      <c r="E66" s="182"/>
      <c r="F66" s="182" t="s">
        <v>547</v>
      </c>
      <c r="G66" s="156">
        <v>316.14</v>
      </c>
      <c r="H66" s="156">
        <v>431.02</v>
      </c>
      <c r="I66" s="156">
        <v>431.02</v>
      </c>
      <c r="J66" s="156">
        <v>1178.18</v>
      </c>
    </row>
    <row r="67" spans="1:10" x14ac:dyDescent="0.25">
      <c r="A67" s="182"/>
      <c r="B67" s="182"/>
      <c r="C67" s="182"/>
      <c r="D67" s="182"/>
      <c r="E67" s="182"/>
      <c r="F67" s="182" t="s">
        <v>548</v>
      </c>
      <c r="G67" s="156">
        <v>374.89</v>
      </c>
      <c r="H67" s="156">
        <v>374.89</v>
      </c>
      <c r="I67" s="156">
        <v>374.89</v>
      </c>
      <c r="J67" s="156">
        <v>1124.67</v>
      </c>
    </row>
    <row r="68" spans="1:10" ht="15.75" thickBot="1" x14ac:dyDescent="0.3">
      <c r="A68" s="182"/>
      <c r="B68" s="182"/>
      <c r="C68" s="182"/>
      <c r="D68" s="182"/>
      <c r="E68" s="182"/>
      <c r="F68" s="182" t="s">
        <v>549</v>
      </c>
      <c r="G68" s="59">
        <v>740.8</v>
      </c>
      <c r="H68" s="59">
        <v>955.88</v>
      </c>
      <c r="I68" s="59">
        <v>568.9</v>
      </c>
      <c r="J68" s="59">
        <v>2265.58</v>
      </c>
    </row>
    <row r="69" spans="1:10" s="115" customFormat="1" ht="15.75" thickBot="1" x14ac:dyDescent="0.3">
      <c r="A69" s="182"/>
      <c r="B69" s="182"/>
      <c r="C69" s="182"/>
      <c r="D69" s="182"/>
      <c r="E69" s="182" t="s">
        <v>550</v>
      </c>
      <c r="F69" s="182"/>
      <c r="G69" s="60">
        <v>3510.83</v>
      </c>
      <c r="H69" s="60">
        <v>3840.79</v>
      </c>
      <c r="I69" s="60">
        <v>2778.81</v>
      </c>
      <c r="J69" s="60">
        <v>10130.43</v>
      </c>
    </row>
    <row r="70" spans="1:10" x14ac:dyDescent="0.25">
      <c r="A70" s="182"/>
      <c r="B70" s="182"/>
      <c r="C70" s="182"/>
      <c r="D70" s="182" t="s">
        <v>551</v>
      </c>
      <c r="E70" s="182"/>
      <c r="F70" s="182"/>
      <c r="G70" s="156">
        <v>5931.19</v>
      </c>
      <c r="H70" s="156">
        <v>5959.77</v>
      </c>
      <c r="I70" s="156">
        <v>8277.41</v>
      </c>
      <c r="J70" s="156">
        <v>20168.37</v>
      </c>
    </row>
    <row r="71" spans="1:10" x14ac:dyDescent="0.25">
      <c r="A71" s="182"/>
      <c r="B71" s="182"/>
      <c r="C71" s="182"/>
      <c r="D71" s="182" t="s">
        <v>552</v>
      </c>
      <c r="E71" s="182"/>
      <c r="F71" s="182"/>
      <c r="G71" s="156"/>
      <c r="H71" s="156"/>
      <c r="I71" s="156"/>
      <c r="J71" s="156"/>
    </row>
    <row r="72" spans="1:10" x14ac:dyDescent="0.25">
      <c r="A72" s="182"/>
      <c r="B72" s="182"/>
      <c r="C72" s="182"/>
      <c r="D72" s="182"/>
      <c r="E72" s="182" t="s">
        <v>553</v>
      </c>
      <c r="F72" s="182"/>
      <c r="G72" s="156">
        <v>0</v>
      </c>
      <c r="H72" s="156">
        <v>119.52</v>
      </c>
      <c r="I72" s="156">
        <v>93.33</v>
      </c>
      <c r="J72" s="156">
        <v>212.85</v>
      </c>
    </row>
    <row r="73" spans="1:10" x14ac:dyDescent="0.25">
      <c r="A73" s="182"/>
      <c r="B73" s="182"/>
      <c r="C73" s="182"/>
      <c r="D73" s="182"/>
      <c r="E73" s="182" t="s">
        <v>554</v>
      </c>
      <c r="F73" s="182"/>
      <c r="G73" s="156">
        <v>0</v>
      </c>
      <c r="H73" s="156">
        <v>1408.69</v>
      </c>
      <c r="I73" s="156">
        <v>1408.69</v>
      </c>
      <c r="J73" s="156">
        <v>2817.38</v>
      </c>
    </row>
    <row r="74" spans="1:10" s="116" customFormat="1" x14ac:dyDescent="0.25">
      <c r="A74" s="182"/>
      <c r="B74" s="182"/>
      <c r="C74" s="182"/>
      <c r="D74" s="182"/>
      <c r="E74" s="182" t="s">
        <v>555</v>
      </c>
      <c r="F74" s="182"/>
      <c r="G74" s="156">
        <v>167.02</v>
      </c>
      <c r="H74" s="156">
        <v>52.14</v>
      </c>
      <c r="I74" s="156">
        <v>52.14</v>
      </c>
      <c r="J74" s="156">
        <v>271.3</v>
      </c>
    </row>
    <row r="75" spans="1:10" x14ac:dyDescent="0.25">
      <c r="A75" s="182"/>
      <c r="B75" s="182"/>
      <c r="C75" s="182"/>
      <c r="D75" s="182"/>
      <c r="E75" s="182" t="s">
        <v>556</v>
      </c>
      <c r="F75" s="182"/>
      <c r="G75" s="156">
        <v>43.98</v>
      </c>
      <c r="H75" s="156">
        <v>-30</v>
      </c>
      <c r="I75" s="156">
        <v>534</v>
      </c>
      <c r="J75" s="156">
        <v>547.98</v>
      </c>
    </row>
    <row r="76" spans="1:10" x14ac:dyDescent="0.25">
      <c r="A76" s="182"/>
      <c r="B76" s="182"/>
      <c r="C76" s="182"/>
      <c r="D76" s="182"/>
      <c r="E76" s="182" t="s">
        <v>557</v>
      </c>
      <c r="F76" s="182"/>
      <c r="G76" s="156">
        <v>0</v>
      </c>
      <c r="H76" s="156">
        <v>1300</v>
      </c>
      <c r="I76" s="156">
        <v>650</v>
      </c>
      <c r="J76" s="156">
        <v>1950</v>
      </c>
    </row>
    <row r="77" spans="1:10" ht="15.75" thickBot="1" x14ac:dyDescent="0.3">
      <c r="A77" s="182"/>
      <c r="B77" s="182"/>
      <c r="C77" s="182"/>
      <c r="D77" s="182"/>
      <c r="E77" s="182" t="s">
        <v>558</v>
      </c>
      <c r="F77" s="182"/>
      <c r="G77" s="58">
        <v>99.25</v>
      </c>
      <c r="H77" s="58">
        <v>220.36</v>
      </c>
      <c r="I77" s="58">
        <v>172.72</v>
      </c>
      <c r="J77" s="58">
        <v>492.33</v>
      </c>
    </row>
    <row r="78" spans="1:10" x14ac:dyDescent="0.25">
      <c r="A78" s="182"/>
      <c r="B78" s="182"/>
      <c r="C78" s="182"/>
      <c r="D78" s="182" t="s">
        <v>560</v>
      </c>
      <c r="E78" s="182"/>
      <c r="F78" s="182"/>
      <c r="G78" s="156">
        <v>310.25</v>
      </c>
      <c r="H78" s="156">
        <v>3070.71</v>
      </c>
      <c r="I78" s="156">
        <v>2910.88</v>
      </c>
      <c r="J78" s="156">
        <v>6291.84</v>
      </c>
    </row>
    <row r="79" spans="1:10" x14ac:dyDescent="0.25">
      <c r="A79" s="182"/>
      <c r="B79" s="182"/>
      <c r="C79" s="182"/>
      <c r="D79" s="182" t="s">
        <v>561</v>
      </c>
      <c r="E79" s="182"/>
      <c r="F79" s="182"/>
      <c r="G79" s="156">
        <v>0</v>
      </c>
      <c r="H79" s="156">
        <v>7000</v>
      </c>
      <c r="I79" s="156">
        <v>7000</v>
      </c>
      <c r="J79" s="156">
        <v>14000</v>
      </c>
    </row>
    <row r="80" spans="1:10" x14ac:dyDescent="0.25">
      <c r="A80" s="182"/>
      <c r="B80" s="182"/>
      <c r="C80" s="182"/>
      <c r="D80" s="182" t="s">
        <v>562</v>
      </c>
      <c r="E80" s="182"/>
      <c r="F80" s="182"/>
      <c r="G80" s="156"/>
      <c r="H80" s="156"/>
      <c r="I80" s="156"/>
      <c r="J80" s="156"/>
    </row>
    <row r="81" spans="1:10" x14ac:dyDescent="0.25">
      <c r="A81" s="182"/>
      <c r="B81" s="182"/>
      <c r="C81" s="182"/>
      <c r="D81" s="182"/>
      <c r="E81" s="182" t="s">
        <v>563</v>
      </c>
      <c r="F81" s="182"/>
      <c r="G81" s="156">
        <v>0</v>
      </c>
      <c r="H81" s="156">
        <v>250</v>
      </c>
      <c r="I81" s="156">
        <v>26.95</v>
      </c>
      <c r="J81" s="156">
        <v>276.95</v>
      </c>
    </row>
    <row r="82" spans="1:10" x14ac:dyDescent="0.25">
      <c r="A82" s="182"/>
      <c r="B82" s="182"/>
      <c r="C82" s="182"/>
      <c r="D82" s="182"/>
      <c r="E82" s="182" t="s">
        <v>564</v>
      </c>
      <c r="F82" s="182"/>
      <c r="G82" s="156">
        <v>950</v>
      </c>
      <c r="H82" s="156">
        <v>0</v>
      </c>
      <c r="I82" s="156">
        <v>197.33</v>
      </c>
      <c r="J82" s="156">
        <v>1147.33</v>
      </c>
    </row>
    <row r="83" spans="1:10" x14ac:dyDescent="0.25">
      <c r="A83" s="182"/>
      <c r="B83" s="182"/>
      <c r="C83" s="182"/>
      <c r="D83" s="182"/>
      <c r="E83" s="182" t="s">
        <v>565</v>
      </c>
      <c r="F83" s="182"/>
      <c r="G83" s="156">
        <v>0</v>
      </c>
      <c r="H83" s="156">
        <v>336.13</v>
      </c>
      <c r="I83" s="156">
        <v>147.49</v>
      </c>
      <c r="J83" s="156">
        <v>483.62</v>
      </c>
    </row>
    <row r="84" spans="1:10" s="122" customFormat="1" x14ac:dyDescent="0.25">
      <c r="A84" s="182"/>
      <c r="B84" s="182"/>
      <c r="C84" s="182"/>
      <c r="D84" s="182"/>
      <c r="E84" s="182" t="s">
        <v>566</v>
      </c>
      <c r="F84" s="182"/>
      <c r="G84" s="156"/>
      <c r="H84" s="156"/>
      <c r="I84" s="156"/>
      <c r="J84" s="156"/>
    </row>
    <row r="85" spans="1:10" ht="15.75" thickBot="1" x14ac:dyDescent="0.3">
      <c r="A85" s="182"/>
      <c r="B85" s="182"/>
      <c r="C85" s="182"/>
      <c r="D85" s="182"/>
      <c r="E85" s="182"/>
      <c r="F85" s="182" t="s">
        <v>567</v>
      </c>
      <c r="G85" s="59">
        <v>0</v>
      </c>
      <c r="H85" s="59">
        <v>5</v>
      </c>
      <c r="I85" s="59">
        <v>5</v>
      </c>
      <c r="J85" s="59">
        <v>10</v>
      </c>
    </row>
    <row r="86" spans="1:10" ht="15.75" thickBot="1" x14ac:dyDescent="0.3">
      <c r="A86" s="182"/>
      <c r="B86" s="182"/>
      <c r="C86" s="182"/>
      <c r="D86" s="182"/>
      <c r="E86" s="182" t="s">
        <v>570</v>
      </c>
      <c r="F86" s="182"/>
      <c r="G86" s="60">
        <v>0</v>
      </c>
      <c r="H86" s="60">
        <v>5</v>
      </c>
      <c r="I86" s="60">
        <v>5</v>
      </c>
      <c r="J86" s="60">
        <v>10</v>
      </c>
    </row>
    <row r="87" spans="1:10" x14ac:dyDescent="0.25">
      <c r="A87" s="182"/>
      <c r="B87" s="182"/>
      <c r="C87" s="182"/>
      <c r="D87" s="182" t="s">
        <v>571</v>
      </c>
      <c r="E87" s="182"/>
      <c r="F87" s="182"/>
      <c r="G87" s="156">
        <v>950</v>
      </c>
      <c r="H87" s="156">
        <v>591.13</v>
      </c>
      <c r="I87" s="156">
        <v>376.77</v>
      </c>
      <c r="J87" s="156">
        <v>1917.9</v>
      </c>
    </row>
    <row r="88" spans="1:10" x14ac:dyDescent="0.25">
      <c r="A88" s="182"/>
      <c r="B88" s="182"/>
      <c r="C88" s="182"/>
      <c r="D88" s="182" t="s">
        <v>584</v>
      </c>
      <c r="E88" s="182"/>
      <c r="F88" s="182"/>
      <c r="G88" s="156">
        <v>2607.33</v>
      </c>
      <c r="H88" s="156">
        <v>2682.71</v>
      </c>
      <c r="I88" s="156">
        <v>2670.76</v>
      </c>
      <c r="J88" s="156">
        <v>7960.8</v>
      </c>
    </row>
    <row r="89" spans="1:10" ht="15.75" thickBot="1" x14ac:dyDescent="0.3">
      <c r="A89" s="182"/>
      <c r="B89" s="182"/>
      <c r="C89" s="182"/>
      <c r="D89" s="182" t="s">
        <v>585</v>
      </c>
      <c r="E89" s="182"/>
      <c r="F89" s="182"/>
      <c r="G89" s="156">
        <v>2599.21</v>
      </c>
      <c r="H89" s="156">
        <v>2523.83</v>
      </c>
      <c r="I89" s="156">
        <v>2535.7800000000002</v>
      </c>
      <c r="J89" s="156">
        <v>7658.82</v>
      </c>
    </row>
    <row r="90" spans="1:10" ht="15.75" thickBot="1" x14ac:dyDescent="0.3">
      <c r="A90" s="182"/>
      <c r="B90" s="182"/>
      <c r="C90" s="182" t="s">
        <v>143</v>
      </c>
      <c r="D90" s="182"/>
      <c r="E90" s="182"/>
      <c r="F90" s="182"/>
      <c r="G90" s="60">
        <v>60109.21</v>
      </c>
      <c r="H90" s="60">
        <v>48741.02</v>
      </c>
      <c r="I90" s="60">
        <v>55664.62</v>
      </c>
      <c r="J90" s="60">
        <v>164514.85</v>
      </c>
    </row>
    <row r="91" spans="1:10" s="117" customFormat="1" x14ac:dyDescent="0.25">
      <c r="A91" s="182"/>
      <c r="B91" s="182" t="s">
        <v>144</v>
      </c>
      <c r="C91" s="182"/>
      <c r="D91" s="182"/>
      <c r="E91" s="182"/>
      <c r="F91" s="182"/>
      <c r="G91" s="156">
        <v>-37260.94</v>
      </c>
      <c r="H91" s="156">
        <v>154586.32999999999</v>
      </c>
      <c r="I91" s="156">
        <v>-27799.74</v>
      </c>
      <c r="J91" s="156">
        <v>89525.65</v>
      </c>
    </row>
    <row r="92" spans="1:10" x14ac:dyDescent="0.25">
      <c r="A92" s="182"/>
      <c r="B92" s="182" t="s">
        <v>145</v>
      </c>
      <c r="C92" s="182"/>
      <c r="D92" s="182"/>
      <c r="E92" s="182"/>
      <c r="F92" s="182"/>
      <c r="G92" s="156"/>
      <c r="H92" s="156"/>
      <c r="I92" s="156"/>
      <c r="J92" s="156"/>
    </row>
    <row r="93" spans="1:10" x14ac:dyDescent="0.25">
      <c r="A93" s="182"/>
      <c r="B93" s="182"/>
      <c r="C93" s="182" t="s">
        <v>146</v>
      </c>
      <c r="D93" s="182"/>
      <c r="E93" s="182"/>
      <c r="F93" s="182"/>
      <c r="G93" s="156"/>
      <c r="H93" s="156"/>
      <c r="I93" s="156"/>
      <c r="J93" s="156"/>
    </row>
    <row r="94" spans="1:10" ht="15.75" thickBot="1" x14ac:dyDescent="0.3">
      <c r="A94" s="182"/>
      <c r="B94" s="182"/>
      <c r="C94" s="182"/>
      <c r="D94" s="182" t="s">
        <v>586</v>
      </c>
      <c r="E94" s="182"/>
      <c r="F94" s="182"/>
      <c r="G94" s="59">
        <v>-2599.21</v>
      </c>
      <c r="H94" s="59">
        <v>-2523.83</v>
      </c>
      <c r="I94" s="59">
        <v>-2535.7800000000002</v>
      </c>
      <c r="J94" s="59">
        <v>-7658.82</v>
      </c>
    </row>
    <row r="95" spans="1:10" ht="15.75" thickBot="1" x14ac:dyDescent="0.3">
      <c r="A95" s="182"/>
      <c r="B95" s="182"/>
      <c r="C95" s="182" t="s">
        <v>149</v>
      </c>
      <c r="D95" s="182"/>
      <c r="E95" s="182"/>
      <c r="F95" s="182"/>
      <c r="G95" s="61">
        <v>-2599.21</v>
      </c>
      <c r="H95" s="61">
        <v>-2523.83</v>
      </c>
      <c r="I95" s="61">
        <v>-2535.7800000000002</v>
      </c>
      <c r="J95" s="61">
        <v>-7658.82</v>
      </c>
    </row>
    <row r="96" spans="1:10" s="118" customFormat="1" ht="15.75" thickBot="1" x14ac:dyDescent="0.3">
      <c r="A96" s="182"/>
      <c r="B96" s="182" t="s">
        <v>150</v>
      </c>
      <c r="C96" s="182"/>
      <c r="D96" s="182"/>
      <c r="E96" s="182"/>
      <c r="F96" s="182"/>
      <c r="G96" s="61">
        <v>2599.21</v>
      </c>
      <c r="H96" s="61">
        <v>2523.83</v>
      </c>
      <c r="I96" s="61">
        <v>2535.7800000000002</v>
      </c>
      <c r="J96" s="61">
        <v>7658.82</v>
      </c>
    </row>
    <row r="97" spans="1:10" ht="15.75" thickBot="1" x14ac:dyDescent="0.3">
      <c r="A97" s="182" t="s">
        <v>151</v>
      </c>
      <c r="B97" s="182"/>
      <c r="C97" s="182"/>
      <c r="D97" s="182"/>
      <c r="E97" s="182"/>
      <c r="F97" s="182"/>
      <c r="G97" s="62">
        <v>-34661.730000000003</v>
      </c>
      <c r="H97" s="62">
        <v>157110.16</v>
      </c>
      <c r="I97" s="62">
        <v>-25263.96</v>
      </c>
      <c r="J97" s="62">
        <v>97184.47</v>
      </c>
    </row>
    <row r="98" spans="1:10" ht="15.75" thickTop="1" x14ac:dyDescent="0.25">
      <c r="A98" s="181"/>
      <c r="B98" s="181"/>
      <c r="C98" s="181"/>
      <c r="D98" s="181"/>
      <c r="E98" s="181"/>
      <c r="F98" s="181"/>
      <c r="G98" s="178"/>
      <c r="H98" s="178"/>
      <c r="I98" s="178"/>
      <c r="J98" s="178"/>
    </row>
    <row r="99" spans="1:10" x14ac:dyDescent="0.25">
      <c r="A99" s="125"/>
      <c r="B99" s="125"/>
      <c r="C99" s="125"/>
      <c r="D99" s="125"/>
      <c r="E99" s="125"/>
      <c r="F99" s="125"/>
    </row>
    <row r="100" spans="1:10" s="119" customFormat="1" x14ac:dyDescent="0.25">
      <c r="A100" s="125"/>
      <c r="B100" s="125"/>
      <c r="C100" s="125"/>
      <c r="D100" s="125"/>
      <c r="E100" s="125"/>
      <c r="F100" s="125"/>
    </row>
    <row r="101" spans="1:10" x14ac:dyDescent="0.25">
      <c r="A101" s="125"/>
      <c r="B101" s="125"/>
      <c r="C101" s="125"/>
      <c r="D101" s="125"/>
      <c r="E101" s="125"/>
      <c r="F101" s="125"/>
    </row>
    <row r="102" spans="1:10" x14ac:dyDescent="0.25">
      <c r="A102" s="125"/>
      <c r="B102" s="125"/>
      <c r="C102" s="125"/>
      <c r="D102" s="125"/>
      <c r="E102" s="125"/>
      <c r="F102" s="125"/>
    </row>
    <row r="103" spans="1:10" x14ac:dyDescent="0.25">
      <c r="A103" s="125"/>
      <c r="B103" s="125"/>
      <c r="C103" s="125"/>
      <c r="D103" s="125"/>
      <c r="E103" s="125"/>
      <c r="F103" s="125"/>
    </row>
    <row r="104" spans="1:10" x14ac:dyDescent="0.25">
      <c r="A104" s="125"/>
      <c r="B104" s="125"/>
      <c r="C104" s="125"/>
      <c r="D104" s="125"/>
      <c r="E104" s="125"/>
      <c r="F104" s="125"/>
    </row>
    <row r="105" spans="1:10" x14ac:dyDescent="0.25">
      <c r="A105" s="125"/>
      <c r="B105" s="125"/>
      <c r="C105" s="125"/>
      <c r="D105" s="125"/>
      <c r="E105" s="125"/>
      <c r="F105" s="125"/>
    </row>
    <row r="106" spans="1:10" x14ac:dyDescent="0.25">
      <c r="A106" s="125"/>
      <c r="B106" s="125"/>
      <c r="C106" s="125"/>
      <c r="D106" s="125"/>
      <c r="E106" s="125"/>
      <c r="F106" s="125"/>
    </row>
    <row r="107" spans="1:10" x14ac:dyDescent="0.25">
      <c r="A107" s="125"/>
      <c r="B107" s="125"/>
      <c r="C107" s="125"/>
      <c r="D107" s="125"/>
      <c r="E107" s="125"/>
      <c r="F107" s="125"/>
    </row>
    <row r="108" spans="1:10" x14ac:dyDescent="0.25">
      <c r="A108" s="125"/>
      <c r="B108" s="125"/>
      <c r="C108" s="125"/>
      <c r="D108" s="125"/>
      <c r="E108" s="125"/>
      <c r="F108" s="125"/>
    </row>
    <row r="109" spans="1:10" x14ac:dyDescent="0.25">
      <c r="A109" s="125"/>
      <c r="B109" s="125"/>
      <c r="C109" s="125"/>
      <c r="D109" s="125"/>
      <c r="E109" s="125"/>
      <c r="F109" s="125"/>
    </row>
    <row r="110" spans="1:10" x14ac:dyDescent="0.25">
      <c r="A110" s="125"/>
      <c r="B110" s="125"/>
      <c r="C110" s="125"/>
      <c r="D110" s="125"/>
      <c r="E110" s="125"/>
      <c r="F110" s="125"/>
    </row>
    <row r="111" spans="1:10" x14ac:dyDescent="0.25">
      <c r="A111" s="125"/>
      <c r="B111" s="125"/>
      <c r="C111" s="125"/>
      <c r="D111" s="125"/>
      <c r="E111" s="125"/>
      <c r="F111" s="125"/>
    </row>
    <row r="112" spans="1:10" x14ac:dyDescent="0.25">
      <c r="A112" s="125"/>
      <c r="B112" s="125"/>
      <c r="C112" s="125"/>
      <c r="D112" s="125"/>
      <c r="E112" s="125"/>
      <c r="F112" s="125"/>
    </row>
    <row r="113" spans="1:6" x14ac:dyDescent="0.25">
      <c r="A113" s="125"/>
      <c r="B113" s="125"/>
      <c r="C113" s="125"/>
      <c r="D113" s="125"/>
      <c r="E113" s="125"/>
      <c r="F113" s="125"/>
    </row>
    <row r="114" spans="1:6" x14ac:dyDescent="0.25">
      <c r="A114" s="125"/>
      <c r="B114" s="125"/>
      <c r="C114" s="125"/>
      <c r="D114" s="125"/>
      <c r="E114" s="125"/>
      <c r="F114" s="125"/>
    </row>
    <row r="115" spans="1:6" x14ac:dyDescent="0.25">
      <c r="A115" s="125"/>
      <c r="B115" s="125"/>
      <c r="C115" s="125"/>
      <c r="D115" s="125"/>
      <c r="E115" s="125"/>
      <c r="F115" s="125"/>
    </row>
    <row r="116" spans="1:6" x14ac:dyDescent="0.25">
      <c r="A116" s="125"/>
      <c r="B116" s="125"/>
      <c r="C116" s="125"/>
      <c r="D116" s="125"/>
      <c r="E116" s="125"/>
      <c r="F116" s="125"/>
    </row>
    <row r="117" spans="1:6" x14ac:dyDescent="0.25">
      <c r="A117" s="125"/>
      <c r="B117" s="125"/>
      <c r="C117" s="125"/>
      <c r="D117" s="125"/>
      <c r="E117" s="125"/>
      <c r="F117" s="125"/>
    </row>
    <row r="118" spans="1:6" x14ac:dyDescent="0.25">
      <c r="A118" s="125"/>
      <c r="B118" s="125"/>
      <c r="C118" s="125"/>
      <c r="D118" s="125"/>
      <c r="E118" s="125"/>
      <c r="F118" s="125"/>
    </row>
    <row r="119" spans="1:6" x14ac:dyDescent="0.25">
      <c r="A119" s="125"/>
      <c r="B119" s="125"/>
      <c r="C119" s="125"/>
      <c r="D119" s="125"/>
      <c r="E119" s="125"/>
      <c r="F119" s="125"/>
    </row>
    <row r="120" spans="1:6" x14ac:dyDescent="0.25">
      <c r="A120" s="125"/>
      <c r="B120" s="125"/>
      <c r="C120" s="125"/>
      <c r="D120" s="125"/>
      <c r="E120" s="125"/>
      <c r="F120" s="125"/>
    </row>
    <row r="121" spans="1:6" x14ac:dyDescent="0.25">
      <c r="A121" s="125"/>
      <c r="B121" s="125"/>
      <c r="C121" s="125"/>
      <c r="D121" s="125"/>
      <c r="E121" s="125"/>
      <c r="F121" s="125"/>
    </row>
    <row r="122" spans="1:6" x14ac:dyDescent="0.25">
      <c r="A122" s="125"/>
      <c r="B122" s="125"/>
      <c r="C122" s="125"/>
      <c r="D122" s="125"/>
      <c r="E122" s="125"/>
      <c r="F122" s="125"/>
    </row>
    <row r="123" spans="1:6" x14ac:dyDescent="0.25">
      <c r="A123" s="125"/>
      <c r="B123" s="125"/>
      <c r="C123" s="125"/>
      <c r="D123" s="125"/>
      <c r="E123" s="125"/>
      <c r="F123" s="125"/>
    </row>
    <row r="124" spans="1:6" x14ac:dyDescent="0.25">
      <c r="A124" s="125"/>
      <c r="B124" s="125"/>
      <c r="C124" s="125"/>
      <c r="D124" s="125"/>
      <c r="E124" s="125"/>
      <c r="F124" s="125"/>
    </row>
    <row r="125" spans="1:6" x14ac:dyDescent="0.25">
      <c r="A125" s="125"/>
      <c r="B125" s="125"/>
      <c r="C125" s="125"/>
      <c r="D125" s="125"/>
      <c r="E125" s="125"/>
      <c r="F125" s="125"/>
    </row>
    <row r="126" spans="1:6" x14ac:dyDescent="0.25">
      <c r="A126" s="125"/>
      <c r="B126" s="125"/>
      <c r="C126" s="125"/>
      <c r="D126" s="125"/>
      <c r="E126" s="125"/>
      <c r="F126" s="125"/>
    </row>
    <row r="127" spans="1:6" s="121" customFormat="1" x14ac:dyDescent="0.25">
      <c r="A127" s="125"/>
      <c r="B127" s="125"/>
      <c r="C127" s="125"/>
      <c r="D127" s="125"/>
      <c r="E127" s="125"/>
      <c r="F127" s="125"/>
    </row>
    <row r="128" spans="1:6" x14ac:dyDescent="0.25">
      <c r="A128" s="125"/>
      <c r="B128" s="125"/>
      <c r="C128" s="125"/>
      <c r="D128" s="125"/>
      <c r="E128" s="125"/>
      <c r="F128" s="125"/>
    </row>
    <row r="129" spans="1:6" x14ac:dyDescent="0.25">
      <c r="A129" s="125"/>
      <c r="B129" s="125"/>
      <c r="C129" s="125"/>
      <c r="D129" s="125"/>
      <c r="E129" s="125"/>
      <c r="F129" s="125"/>
    </row>
    <row r="130" spans="1:6" x14ac:dyDescent="0.25">
      <c r="A130" s="125"/>
      <c r="B130" s="125"/>
      <c r="C130" s="125"/>
      <c r="D130" s="125"/>
      <c r="E130" s="125"/>
      <c r="F130" s="125"/>
    </row>
    <row r="131" spans="1:6" x14ac:dyDescent="0.25">
      <c r="A131" s="125"/>
      <c r="B131" s="125"/>
      <c r="C131" s="125"/>
      <c r="D131" s="125"/>
      <c r="E131" s="125"/>
      <c r="F131" s="125"/>
    </row>
    <row r="132" spans="1:6" x14ac:dyDescent="0.25">
      <c r="A132" s="125"/>
      <c r="B132" s="125"/>
      <c r="C132" s="125"/>
      <c r="D132" s="125"/>
      <c r="E132" s="125"/>
      <c r="F132" s="125"/>
    </row>
    <row r="133" spans="1:6" x14ac:dyDescent="0.25">
      <c r="A133" s="125"/>
      <c r="B133" s="125"/>
      <c r="C133" s="125"/>
      <c r="D133" s="125"/>
      <c r="E133" s="125"/>
      <c r="F133" s="125"/>
    </row>
    <row r="134" spans="1:6" x14ac:dyDescent="0.25">
      <c r="A134" s="125"/>
      <c r="B134" s="125"/>
      <c r="C134" s="125"/>
      <c r="D134" s="125"/>
      <c r="E134" s="125"/>
      <c r="F134" s="125"/>
    </row>
    <row r="135" spans="1:6" x14ac:dyDescent="0.25">
      <c r="A135" s="125"/>
      <c r="B135" s="125"/>
      <c r="C135" s="125"/>
      <c r="D135" s="125"/>
      <c r="E135" s="125"/>
      <c r="F135" s="125"/>
    </row>
    <row r="136" spans="1:6" x14ac:dyDescent="0.25">
      <c r="A136" s="125"/>
      <c r="B136" s="125"/>
      <c r="C136" s="125"/>
      <c r="D136" s="125"/>
      <c r="E136" s="125"/>
      <c r="F136" s="125"/>
    </row>
    <row r="137" spans="1:6" x14ac:dyDescent="0.25">
      <c r="A137" s="125"/>
      <c r="B137" s="125"/>
      <c r="C137" s="125"/>
      <c r="D137" s="125"/>
      <c r="E137" s="125"/>
      <c r="F137" s="125"/>
    </row>
    <row r="138" spans="1:6" x14ac:dyDescent="0.25">
      <c r="A138" s="125"/>
      <c r="B138" s="125"/>
      <c r="C138" s="125"/>
      <c r="D138" s="125"/>
      <c r="E138" s="125"/>
      <c r="F138" s="125"/>
    </row>
    <row r="139" spans="1:6" x14ac:dyDescent="0.25">
      <c r="A139" s="125"/>
      <c r="B139" s="125"/>
      <c r="C139" s="125"/>
      <c r="D139" s="125"/>
      <c r="E139" s="125"/>
      <c r="F139" s="125"/>
    </row>
    <row r="140" spans="1:6" x14ac:dyDescent="0.25">
      <c r="A140" s="125"/>
      <c r="B140" s="125"/>
      <c r="C140" s="125"/>
      <c r="D140" s="125"/>
      <c r="E140" s="125"/>
      <c r="F140" s="125"/>
    </row>
    <row r="141" spans="1:6" x14ac:dyDescent="0.25">
      <c r="A141" s="125"/>
      <c r="B141" s="125"/>
      <c r="C141" s="125"/>
      <c r="D141" s="125"/>
      <c r="E141" s="125"/>
      <c r="F141" s="125"/>
    </row>
    <row r="142" spans="1:6" x14ac:dyDescent="0.25">
      <c r="A142" s="125"/>
      <c r="B142" s="125"/>
      <c r="C142" s="125"/>
      <c r="D142" s="125"/>
      <c r="E142" s="125"/>
      <c r="F142" s="125"/>
    </row>
    <row r="143" spans="1:6" x14ac:dyDescent="0.25">
      <c r="A143" s="125"/>
      <c r="B143" s="125"/>
      <c r="C143" s="125"/>
      <c r="D143" s="125"/>
      <c r="E143" s="125"/>
      <c r="F143" s="125"/>
    </row>
    <row r="144" spans="1:6" x14ac:dyDescent="0.25">
      <c r="A144" s="125"/>
      <c r="B144" s="125"/>
      <c r="C144" s="125"/>
      <c r="D144" s="125"/>
      <c r="E144" s="125"/>
      <c r="F144" s="125"/>
    </row>
  </sheetData>
  <pageMargins left="0.7" right="0.7" top="0.75" bottom="0.75" header="0.3" footer="0.3"/>
  <pageSetup orientation="portrait" r:id="rId1"/>
  <headerFooter>
    <oddHeader>&amp;C&amp;"Arial,Regular"&amp;9Valley Unitarian Universalist Church
Profit and Loss
September 2021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91235-9A20-4915-B465-6C9EAD08A1E2}">
  <dimension ref="A1:S117"/>
  <sheetViews>
    <sheetView zoomScaleNormal="100" workbookViewId="0">
      <pane ySplit="2" topLeftCell="A3" activePane="bottomLeft" state="frozen"/>
      <selection activeCell="A2" sqref="A2"/>
      <selection pane="bottomLeft" activeCell="F7" sqref="F7"/>
    </sheetView>
  </sheetViews>
  <sheetFormatPr defaultRowHeight="15" x14ac:dyDescent="0.25"/>
  <cols>
    <col min="1" max="5" width="2.7109375" customWidth="1"/>
    <col min="6" max="6" width="30.7109375" customWidth="1"/>
    <col min="19" max="19" width="11.5703125" customWidth="1"/>
  </cols>
  <sheetData>
    <row r="1" spans="1:19" ht="15.75" thickBot="1" x14ac:dyDescent="0.3">
      <c r="A1" s="139"/>
      <c r="B1" s="139"/>
      <c r="C1" s="139"/>
      <c r="D1" s="139"/>
      <c r="E1" s="139"/>
      <c r="F1" s="139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1" t="s">
        <v>176</v>
      </c>
    </row>
    <row r="2" spans="1:19" ht="16.5" thickTop="1" thickBot="1" x14ac:dyDescent="0.3">
      <c r="A2" s="148"/>
      <c r="B2" s="148"/>
      <c r="C2" s="148"/>
      <c r="D2" s="148"/>
      <c r="E2" s="148"/>
      <c r="F2" s="148"/>
      <c r="G2" s="149" t="s">
        <v>480</v>
      </c>
      <c r="H2" s="149" t="s">
        <v>721</v>
      </c>
      <c r="I2" s="149" t="s">
        <v>722</v>
      </c>
      <c r="J2" s="149" t="s">
        <v>723</v>
      </c>
      <c r="K2" s="149" t="s">
        <v>724</v>
      </c>
      <c r="L2" s="149" t="s">
        <v>725</v>
      </c>
      <c r="M2" s="149" t="s">
        <v>726</v>
      </c>
      <c r="N2" s="149" t="s">
        <v>727</v>
      </c>
      <c r="O2" s="149" t="s">
        <v>728</v>
      </c>
      <c r="P2" s="149" t="s">
        <v>729</v>
      </c>
      <c r="Q2" s="149" t="s">
        <v>730</v>
      </c>
      <c r="R2" s="149" t="s">
        <v>731</v>
      </c>
      <c r="S2" s="149" t="s">
        <v>732</v>
      </c>
    </row>
    <row r="3" spans="1:19" ht="15.75" thickTop="1" x14ac:dyDescent="0.25">
      <c r="A3" s="139"/>
      <c r="B3" s="139" t="s">
        <v>2</v>
      </c>
      <c r="C3" s="139"/>
      <c r="D3" s="139"/>
      <c r="E3" s="139"/>
      <c r="F3" s="139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</row>
    <row r="4" spans="1:19" x14ac:dyDescent="0.25">
      <c r="A4" s="139"/>
      <c r="B4" s="139"/>
      <c r="C4" s="139" t="s">
        <v>3</v>
      </c>
      <c r="D4" s="139"/>
      <c r="E4" s="139"/>
      <c r="F4" s="139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</row>
    <row r="5" spans="1:19" x14ac:dyDescent="0.25">
      <c r="A5" s="139"/>
      <c r="B5" s="139"/>
      <c r="C5" s="139"/>
      <c r="D5" s="139" t="s">
        <v>4</v>
      </c>
      <c r="E5" s="139"/>
      <c r="F5" s="139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</row>
    <row r="6" spans="1:19" x14ac:dyDescent="0.25">
      <c r="A6" s="139"/>
      <c r="B6" s="139"/>
      <c r="C6" s="139"/>
      <c r="D6" s="139"/>
      <c r="E6" s="139" t="s">
        <v>481</v>
      </c>
      <c r="F6" s="139"/>
      <c r="G6" s="142">
        <v>28000</v>
      </c>
      <c r="H6" s="142">
        <v>25700</v>
      </c>
      <c r="I6" s="142">
        <v>24700</v>
      </c>
      <c r="J6" s="142">
        <v>21800</v>
      </c>
      <c r="K6" s="142">
        <v>30100</v>
      </c>
      <c r="L6" s="142">
        <v>45600</v>
      </c>
      <c r="M6" s="142">
        <v>38900</v>
      </c>
      <c r="N6" s="142">
        <v>31900</v>
      </c>
      <c r="O6" s="142">
        <v>45200</v>
      </c>
      <c r="P6" s="142">
        <v>34800</v>
      </c>
      <c r="Q6" s="142">
        <v>25800</v>
      </c>
      <c r="R6" s="142">
        <v>21900</v>
      </c>
      <c r="S6" s="142">
        <v>374400</v>
      </c>
    </row>
    <row r="7" spans="1:19" x14ac:dyDescent="0.25">
      <c r="A7" s="139"/>
      <c r="B7" s="139"/>
      <c r="C7" s="139"/>
      <c r="D7" s="139"/>
      <c r="E7" s="139" t="s">
        <v>482</v>
      </c>
      <c r="F7" s="139"/>
      <c r="G7" s="142">
        <v>692.08</v>
      </c>
      <c r="H7" s="142">
        <v>692.08</v>
      </c>
      <c r="I7" s="142">
        <v>692.08</v>
      </c>
      <c r="J7" s="142">
        <v>692.08</v>
      </c>
      <c r="K7" s="142">
        <v>692.08</v>
      </c>
      <c r="L7" s="142">
        <v>692.08</v>
      </c>
      <c r="M7" s="142">
        <v>692.08</v>
      </c>
      <c r="N7" s="142">
        <v>692.08</v>
      </c>
      <c r="O7" s="142">
        <v>692.09</v>
      </c>
      <c r="P7" s="142">
        <v>692.09</v>
      </c>
      <c r="Q7" s="142">
        <v>692.09</v>
      </c>
      <c r="R7" s="142">
        <v>692.09</v>
      </c>
      <c r="S7" s="142">
        <v>8305</v>
      </c>
    </row>
    <row r="8" spans="1:19" ht="15.75" thickBot="1" x14ac:dyDescent="0.3">
      <c r="A8" s="139"/>
      <c r="B8" s="139"/>
      <c r="C8" s="139"/>
      <c r="D8" s="139"/>
      <c r="E8" s="139" t="s">
        <v>483</v>
      </c>
      <c r="F8" s="139"/>
      <c r="G8" s="143">
        <v>829.17</v>
      </c>
      <c r="H8" s="143">
        <v>829.17</v>
      </c>
      <c r="I8" s="143">
        <v>829.17</v>
      </c>
      <c r="J8" s="143">
        <v>829.17</v>
      </c>
      <c r="K8" s="143">
        <v>829.17</v>
      </c>
      <c r="L8" s="143">
        <v>829.17</v>
      </c>
      <c r="M8" s="143">
        <v>829.17</v>
      </c>
      <c r="N8" s="143">
        <v>829.17</v>
      </c>
      <c r="O8" s="143">
        <v>829.16</v>
      </c>
      <c r="P8" s="143">
        <v>829.16</v>
      </c>
      <c r="Q8" s="143">
        <v>829.16</v>
      </c>
      <c r="R8" s="143">
        <v>829.16</v>
      </c>
      <c r="S8" s="143">
        <v>9950</v>
      </c>
    </row>
    <row r="9" spans="1:19" x14ac:dyDescent="0.25">
      <c r="A9" s="139"/>
      <c r="B9" s="139"/>
      <c r="C9" s="139"/>
      <c r="D9" s="139" t="s">
        <v>9</v>
      </c>
      <c r="E9" s="139"/>
      <c r="F9" s="139"/>
      <c r="G9" s="142">
        <v>29521.25</v>
      </c>
      <c r="H9" s="142">
        <v>27221.25</v>
      </c>
      <c r="I9" s="142">
        <v>26221.25</v>
      </c>
      <c r="J9" s="142">
        <v>23321.25</v>
      </c>
      <c r="K9" s="142">
        <v>31621.25</v>
      </c>
      <c r="L9" s="142">
        <v>47121.25</v>
      </c>
      <c r="M9" s="142">
        <v>40421.25</v>
      </c>
      <c r="N9" s="142">
        <v>33421.25</v>
      </c>
      <c r="O9" s="142">
        <v>46721.25</v>
      </c>
      <c r="P9" s="142">
        <v>36321.25</v>
      </c>
      <c r="Q9" s="142">
        <v>27321.25</v>
      </c>
      <c r="R9" s="142">
        <v>23421.25</v>
      </c>
      <c r="S9" s="142">
        <v>392655</v>
      </c>
    </row>
    <row r="10" spans="1:19" x14ac:dyDescent="0.25">
      <c r="A10" s="139"/>
      <c r="B10" s="139"/>
      <c r="C10" s="139"/>
      <c r="D10" s="139" t="s">
        <v>484</v>
      </c>
      <c r="E10" s="139"/>
      <c r="F10" s="139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</row>
    <row r="11" spans="1:19" x14ac:dyDescent="0.25">
      <c r="A11" s="139"/>
      <c r="B11" s="139"/>
      <c r="C11" s="139"/>
      <c r="D11" s="139"/>
      <c r="E11" s="139" t="s">
        <v>485</v>
      </c>
      <c r="F11" s="139"/>
      <c r="G11" s="142">
        <v>5666.83</v>
      </c>
      <c r="H11" s="142">
        <v>5666.83</v>
      </c>
      <c r="I11" s="142">
        <v>5666.83</v>
      </c>
      <c r="J11" s="142">
        <v>5666.83</v>
      </c>
      <c r="K11" s="142">
        <v>5666.83</v>
      </c>
      <c r="L11" s="142">
        <v>5666.83</v>
      </c>
      <c r="M11" s="142">
        <v>5666.83</v>
      </c>
      <c r="N11" s="142">
        <v>5666.83</v>
      </c>
      <c r="O11" s="142">
        <v>5666.84</v>
      </c>
      <c r="P11" s="142">
        <v>5666.84</v>
      </c>
      <c r="Q11" s="142">
        <v>5666.84</v>
      </c>
      <c r="R11" s="142">
        <v>5666.84</v>
      </c>
      <c r="S11" s="142">
        <v>68002</v>
      </c>
    </row>
    <row r="12" spans="1:19" x14ac:dyDescent="0.25">
      <c r="A12" s="139"/>
      <c r="B12" s="139"/>
      <c r="C12" s="139"/>
      <c r="D12" s="139"/>
      <c r="E12" s="139" t="s">
        <v>486</v>
      </c>
      <c r="F12" s="139"/>
      <c r="G12" s="142">
        <v>1020</v>
      </c>
      <c r="H12" s="142">
        <v>1020</v>
      </c>
      <c r="I12" s="142">
        <v>1020</v>
      </c>
      <c r="J12" s="142">
        <v>1020</v>
      </c>
      <c r="K12" s="142">
        <v>1020</v>
      </c>
      <c r="L12" s="142">
        <v>1020</v>
      </c>
      <c r="M12" s="142">
        <v>1020</v>
      </c>
      <c r="N12" s="142">
        <v>1020</v>
      </c>
      <c r="O12" s="142">
        <v>1020</v>
      </c>
      <c r="P12" s="142">
        <v>1020</v>
      </c>
      <c r="Q12" s="142">
        <v>1020</v>
      </c>
      <c r="R12" s="142">
        <v>1020</v>
      </c>
      <c r="S12" s="142">
        <v>12240</v>
      </c>
    </row>
    <row r="13" spans="1:19" x14ac:dyDescent="0.25">
      <c r="A13" s="139"/>
      <c r="B13" s="139"/>
      <c r="C13" s="139"/>
      <c r="D13" s="139"/>
      <c r="E13" s="139" t="s">
        <v>487</v>
      </c>
      <c r="F13" s="139"/>
      <c r="G13" s="142">
        <v>466.67</v>
      </c>
      <c r="H13" s="142">
        <v>466.67</v>
      </c>
      <c r="I13" s="142">
        <v>466.67</v>
      </c>
      <c r="J13" s="142">
        <v>466.67</v>
      </c>
      <c r="K13" s="142">
        <v>466.67</v>
      </c>
      <c r="L13" s="142">
        <v>466.67</v>
      </c>
      <c r="M13" s="142">
        <v>466.67</v>
      </c>
      <c r="N13" s="142">
        <v>466.67</v>
      </c>
      <c r="O13" s="142">
        <v>466.66</v>
      </c>
      <c r="P13" s="142">
        <v>466.66</v>
      </c>
      <c r="Q13" s="142">
        <v>466.66</v>
      </c>
      <c r="R13" s="142">
        <v>466.66</v>
      </c>
      <c r="S13" s="142">
        <v>5600</v>
      </c>
    </row>
    <row r="14" spans="1:19" ht="15.75" thickBot="1" x14ac:dyDescent="0.3">
      <c r="A14" s="139"/>
      <c r="B14" s="139"/>
      <c r="C14" s="139"/>
      <c r="D14" s="139"/>
      <c r="E14" s="139" t="s">
        <v>488</v>
      </c>
      <c r="F14" s="139"/>
      <c r="G14" s="143">
        <v>144.66999999999999</v>
      </c>
      <c r="H14" s="143">
        <v>144.66999999999999</v>
      </c>
      <c r="I14" s="143">
        <v>144.66999999999999</v>
      </c>
      <c r="J14" s="143">
        <v>144.66999999999999</v>
      </c>
      <c r="K14" s="143">
        <v>144.66999999999999</v>
      </c>
      <c r="L14" s="143">
        <v>144.66999999999999</v>
      </c>
      <c r="M14" s="143">
        <v>144.66999999999999</v>
      </c>
      <c r="N14" s="143">
        <v>144.66999999999999</v>
      </c>
      <c r="O14" s="143">
        <v>144.66</v>
      </c>
      <c r="P14" s="143">
        <v>144.66</v>
      </c>
      <c r="Q14" s="143">
        <v>144.66</v>
      </c>
      <c r="R14" s="143">
        <v>144.66</v>
      </c>
      <c r="S14" s="143">
        <v>1736</v>
      </c>
    </row>
    <row r="15" spans="1:19" x14ac:dyDescent="0.25">
      <c r="A15" s="139"/>
      <c r="B15" s="139"/>
      <c r="C15" s="139"/>
      <c r="D15" s="139" t="s">
        <v>489</v>
      </c>
      <c r="E15" s="139"/>
      <c r="F15" s="139"/>
      <c r="G15" s="142">
        <v>7298.17</v>
      </c>
      <c r="H15" s="142">
        <v>7298.17</v>
      </c>
      <c r="I15" s="142">
        <v>7298.17</v>
      </c>
      <c r="J15" s="142">
        <v>7298.17</v>
      </c>
      <c r="K15" s="142">
        <v>7298.17</v>
      </c>
      <c r="L15" s="142">
        <v>7298.17</v>
      </c>
      <c r="M15" s="142">
        <v>7298.17</v>
      </c>
      <c r="N15" s="142">
        <v>7298.17</v>
      </c>
      <c r="O15" s="142">
        <v>7298.16</v>
      </c>
      <c r="P15" s="142">
        <v>7298.16</v>
      </c>
      <c r="Q15" s="142">
        <v>7298.16</v>
      </c>
      <c r="R15" s="142">
        <v>7298.16</v>
      </c>
      <c r="S15" s="142">
        <v>87578</v>
      </c>
    </row>
    <row r="16" spans="1:19" x14ac:dyDescent="0.25">
      <c r="A16" s="139"/>
      <c r="B16" s="139"/>
      <c r="C16" s="139"/>
      <c r="D16" s="139" t="s">
        <v>490</v>
      </c>
      <c r="E16" s="139"/>
      <c r="F16" s="139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</row>
    <row r="17" spans="1:19" x14ac:dyDescent="0.25">
      <c r="A17" s="139"/>
      <c r="B17" s="139"/>
      <c r="C17" s="139"/>
      <c r="D17" s="139"/>
      <c r="E17" s="139" t="s">
        <v>491</v>
      </c>
      <c r="F17" s="139"/>
      <c r="G17" s="142">
        <v>41.67</v>
      </c>
      <c r="H17" s="142">
        <v>41.67</v>
      </c>
      <c r="I17" s="142">
        <v>41.67</v>
      </c>
      <c r="J17" s="142">
        <v>41.67</v>
      </c>
      <c r="K17" s="142">
        <v>41.67</v>
      </c>
      <c r="L17" s="142">
        <v>41.67</v>
      </c>
      <c r="M17" s="142">
        <v>41.67</v>
      </c>
      <c r="N17" s="142">
        <v>41.67</v>
      </c>
      <c r="O17" s="142">
        <v>41.66</v>
      </c>
      <c r="P17" s="142">
        <v>41.66</v>
      </c>
      <c r="Q17" s="142">
        <v>41.66</v>
      </c>
      <c r="R17" s="142">
        <v>41.66</v>
      </c>
      <c r="S17" s="142">
        <v>500</v>
      </c>
    </row>
    <row r="18" spans="1:19" x14ac:dyDescent="0.25">
      <c r="A18" s="139"/>
      <c r="B18" s="139"/>
      <c r="C18" s="139"/>
      <c r="D18" s="139"/>
      <c r="E18" s="139" t="s">
        <v>492</v>
      </c>
      <c r="F18" s="139"/>
      <c r="G18" s="142">
        <v>31.5</v>
      </c>
      <c r="H18" s="142">
        <v>31.5</v>
      </c>
      <c r="I18" s="142">
        <v>31.5</v>
      </c>
      <c r="J18" s="142">
        <v>31.5</v>
      </c>
      <c r="K18" s="142">
        <v>31.5</v>
      </c>
      <c r="L18" s="142">
        <v>31.5</v>
      </c>
      <c r="M18" s="142">
        <v>31.5</v>
      </c>
      <c r="N18" s="142">
        <v>31.5</v>
      </c>
      <c r="O18" s="142">
        <v>31.5</v>
      </c>
      <c r="P18" s="142">
        <v>31.5</v>
      </c>
      <c r="Q18" s="142">
        <v>31.5</v>
      </c>
      <c r="R18" s="142">
        <v>31.5</v>
      </c>
      <c r="S18" s="142">
        <v>378</v>
      </c>
    </row>
    <row r="19" spans="1:19" ht="15.75" thickBot="1" x14ac:dyDescent="0.3">
      <c r="A19" s="139"/>
      <c r="B19" s="139"/>
      <c r="C19" s="139"/>
      <c r="D19" s="139"/>
      <c r="E19" s="139" t="s">
        <v>493</v>
      </c>
      <c r="F19" s="139"/>
      <c r="G19" s="143">
        <v>50</v>
      </c>
      <c r="H19" s="143">
        <v>50</v>
      </c>
      <c r="I19" s="143">
        <v>50</v>
      </c>
      <c r="J19" s="143">
        <v>50</v>
      </c>
      <c r="K19" s="143">
        <v>50</v>
      </c>
      <c r="L19" s="143">
        <v>50</v>
      </c>
      <c r="M19" s="143">
        <v>50</v>
      </c>
      <c r="N19" s="143">
        <v>50</v>
      </c>
      <c r="O19" s="143">
        <v>50</v>
      </c>
      <c r="P19" s="143">
        <v>50</v>
      </c>
      <c r="Q19" s="143">
        <v>50</v>
      </c>
      <c r="R19" s="143">
        <v>50</v>
      </c>
      <c r="S19" s="143">
        <v>600</v>
      </c>
    </row>
    <row r="20" spans="1:19" x14ac:dyDescent="0.25">
      <c r="A20" s="139"/>
      <c r="B20" s="139"/>
      <c r="C20" s="139"/>
      <c r="D20" s="139" t="s">
        <v>494</v>
      </c>
      <c r="E20" s="139"/>
      <c r="F20" s="139"/>
      <c r="G20" s="142">
        <v>123.17</v>
      </c>
      <c r="H20" s="142">
        <v>123.17</v>
      </c>
      <c r="I20" s="142">
        <v>123.17</v>
      </c>
      <c r="J20" s="142">
        <v>123.17</v>
      </c>
      <c r="K20" s="142">
        <v>123.17</v>
      </c>
      <c r="L20" s="142">
        <v>123.17</v>
      </c>
      <c r="M20" s="142">
        <v>123.17</v>
      </c>
      <c r="N20" s="142">
        <v>123.17</v>
      </c>
      <c r="O20" s="142">
        <v>123.16</v>
      </c>
      <c r="P20" s="142">
        <v>123.16</v>
      </c>
      <c r="Q20" s="142">
        <v>123.16</v>
      </c>
      <c r="R20" s="142">
        <v>123.16</v>
      </c>
      <c r="S20" s="142">
        <v>1478</v>
      </c>
    </row>
    <row r="21" spans="1:19" x14ac:dyDescent="0.25">
      <c r="A21" s="139"/>
      <c r="B21" s="139"/>
      <c r="C21" s="139"/>
      <c r="D21" s="139" t="s">
        <v>495</v>
      </c>
      <c r="E21" s="139"/>
      <c r="F21" s="139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</row>
    <row r="22" spans="1:19" x14ac:dyDescent="0.25">
      <c r="A22" s="139"/>
      <c r="B22" s="139"/>
      <c r="C22" s="139"/>
      <c r="D22" s="139"/>
      <c r="E22" s="139" t="s">
        <v>496</v>
      </c>
      <c r="F22" s="139"/>
      <c r="G22" s="142">
        <v>91000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91000</v>
      </c>
    </row>
    <row r="23" spans="1:19" x14ac:dyDescent="0.25">
      <c r="A23" s="139"/>
      <c r="B23" s="139"/>
      <c r="C23" s="139"/>
      <c r="D23" s="139"/>
      <c r="E23" s="139" t="s">
        <v>497</v>
      </c>
      <c r="F23" s="139"/>
      <c r="G23" s="142">
        <v>-17000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  <c r="P23" s="142">
        <v>0</v>
      </c>
      <c r="Q23" s="142">
        <v>0</v>
      </c>
      <c r="R23" s="142">
        <v>0</v>
      </c>
      <c r="S23" s="142">
        <v>-17000</v>
      </c>
    </row>
    <row r="24" spans="1:19" ht="15.75" thickBot="1" x14ac:dyDescent="0.3">
      <c r="A24" s="139"/>
      <c r="B24" s="139"/>
      <c r="C24" s="139"/>
      <c r="D24" s="139"/>
      <c r="E24" s="139" t="s">
        <v>498</v>
      </c>
      <c r="F24" s="139"/>
      <c r="G24" s="144">
        <v>78000</v>
      </c>
      <c r="H24" s="144">
        <v>0</v>
      </c>
      <c r="I24" s="144">
        <v>0</v>
      </c>
      <c r="J24" s="144">
        <v>0</v>
      </c>
      <c r="K24" s="144">
        <v>0</v>
      </c>
      <c r="L24" s="144">
        <v>0</v>
      </c>
      <c r="M24" s="144">
        <v>0</v>
      </c>
      <c r="N24" s="144">
        <v>0</v>
      </c>
      <c r="O24" s="144">
        <v>0</v>
      </c>
      <c r="P24" s="144">
        <v>0</v>
      </c>
      <c r="Q24" s="144">
        <v>0</v>
      </c>
      <c r="R24" s="144">
        <v>0</v>
      </c>
      <c r="S24" s="144">
        <v>78000</v>
      </c>
    </row>
    <row r="25" spans="1:19" ht="15.75" thickBot="1" x14ac:dyDescent="0.3">
      <c r="A25" s="139"/>
      <c r="B25" s="139"/>
      <c r="C25" s="139"/>
      <c r="D25" s="139" t="s">
        <v>499</v>
      </c>
      <c r="E25" s="139"/>
      <c r="F25" s="139"/>
      <c r="G25" s="145">
        <v>152000</v>
      </c>
      <c r="H25" s="145">
        <v>0</v>
      </c>
      <c r="I25" s="145">
        <v>0</v>
      </c>
      <c r="J25" s="145">
        <v>0</v>
      </c>
      <c r="K25" s="145">
        <v>0</v>
      </c>
      <c r="L25" s="145">
        <v>0</v>
      </c>
      <c r="M25" s="145">
        <v>0</v>
      </c>
      <c r="N25" s="145">
        <v>0</v>
      </c>
      <c r="O25" s="145">
        <v>0</v>
      </c>
      <c r="P25" s="145">
        <v>0</v>
      </c>
      <c r="Q25" s="145">
        <v>0</v>
      </c>
      <c r="R25" s="145">
        <v>0</v>
      </c>
      <c r="S25" s="145">
        <v>152000</v>
      </c>
    </row>
    <row r="26" spans="1:19" x14ac:dyDescent="0.25">
      <c r="A26" s="139"/>
      <c r="B26" s="139"/>
      <c r="C26" s="139" t="s">
        <v>30</v>
      </c>
      <c r="D26" s="139"/>
      <c r="E26" s="139"/>
      <c r="F26" s="139"/>
      <c r="G26" s="142">
        <v>188942.59</v>
      </c>
      <c r="H26" s="142">
        <v>34642.589999999997</v>
      </c>
      <c r="I26" s="142">
        <v>33642.589999999997</v>
      </c>
      <c r="J26" s="142">
        <v>30742.59</v>
      </c>
      <c r="K26" s="142">
        <v>39042.589999999997</v>
      </c>
      <c r="L26" s="142">
        <v>54542.59</v>
      </c>
      <c r="M26" s="142">
        <v>47842.59</v>
      </c>
      <c r="N26" s="142">
        <v>40842.589999999997</v>
      </c>
      <c r="O26" s="142">
        <v>54142.57</v>
      </c>
      <c r="P26" s="142">
        <v>43742.57</v>
      </c>
      <c r="Q26" s="142">
        <v>34742.57</v>
      </c>
      <c r="R26" s="142">
        <v>30842.57</v>
      </c>
      <c r="S26" s="142">
        <v>633711</v>
      </c>
    </row>
    <row r="27" spans="1:19" x14ac:dyDescent="0.25">
      <c r="A27" s="139"/>
      <c r="B27" s="139"/>
      <c r="C27" s="139" t="s">
        <v>31</v>
      </c>
      <c r="D27" s="139"/>
      <c r="E27" s="139"/>
      <c r="F27" s="139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</row>
    <row r="28" spans="1:19" x14ac:dyDescent="0.25">
      <c r="A28" s="139"/>
      <c r="B28" s="139"/>
      <c r="C28" s="139"/>
      <c r="D28" s="139" t="s">
        <v>500</v>
      </c>
      <c r="E28" s="139"/>
      <c r="F28" s="139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</row>
    <row r="29" spans="1:19" x14ac:dyDescent="0.25">
      <c r="A29" s="139"/>
      <c r="B29" s="139"/>
      <c r="C29" s="139"/>
      <c r="D29" s="139"/>
      <c r="E29" s="139" t="s">
        <v>501</v>
      </c>
      <c r="F29" s="139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</row>
    <row r="30" spans="1:19" x14ac:dyDescent="0.25">
      <c r="A30" s="139"/>
      <c r="B30" s="139"/>
      <c r="C30" s="139"/>
      <c r="D30" s="139"/>
      <c r="E30" s="139"/>
      <c r="F30" s="139" t="s">
        <v>502</v>
      </c>
      <c r="G30" s="142">
        <v>4000</v>
      </c>
      <c r="H30" s="142">
        <v>4000</v>
      </c>
      <c r="I30" s="142">
        <v>4000</v>
      </c>
      <c r="J30" s="142">
        <v>4000</v>
      </c>
      <c r="K30" s="142">
        <v>4000</v>
      </c>
      <c r="L30" s="142">
        <v>4000</v>
      </c>
      <c r="M30" s="142">
        <v>4000</v>
      </c>
      <c r="N30" s="142">
        <v>4000</v>
      </c>
      <c r="O30" s="142">
        <v>4000</v>
      </c>
      <c r="P30" s="142">
        <v>4000</v>
      </c>
      <c r="Q30" s="142">
        <v>4000</v>
      </c>
      <c r="R30" s="142">
        <v>4000</v>
      </c>
      <c r="S30" s="142">
        <v>48000</v>
      </c>
    </row>
    <row r="31" spans="1:19" x14ac:dyDescent="0.25">
      <c r="A31" s="139"/>
      <c r="B31" s="139"/>
      <c r="C31" s="139"/>
      <c r="D31" s="139"/>
      <c r="E31" s="139"/>
      <c r="F31" s="139" t="s">
        <v>503</v>
      </c>
      <c r="G31" s="142">
        <v>4000</v>
      </c>
      <c r="H31" s="142">
        <v>4000</v>
      </c>
      <c r="I31" s="142">
        <v>4000</v>
      </c>
      <c r="J31" s="142">
        <v>4000</v>
      </c>
      <c r="K31" s="142">
        <v>4000</v>
      </c>
      <c r="L31" s="142">
        <v>4000</v>
      </c>
      <c r="M31" s="142">
        <v>4000</v>
      </c>
      <c r="N31" s="142">
        <v>4000</v>
      </c>
      <c r="O31" s="142">
        <v>4000</v>
      </c>
      <c r="P31" s="142">
        <v>4000</v>
      </c>
      <c r="Q31" s="142">
        <v>4000</v>
      </c>
      <c r="R31" s="142">
        <v>4000</v>
      </c>
      <c r="S31" s="142">
        <v>48000</v>
      </c>
    </row>
    <row r="32" spans="1:19" x14ac:dyDescent="0.25">
      <c r="A32" s="139"/>
      <c r="B32" s="139"/>
      <c r="C32" s="139"/>
      <c r="D32" s="139"/>
      <c r="E32" s="139"/>
      <c r="F32" s="139" t="s">
        <v>504</v>
      </c>
      <c r="G32" s="142">
        <v>612</v>
      </c>
      <c r="H32" s="142">
        <v>612</v>
      </c>
      <c r="I32" s="142">
        <v>612</v>
      </c>
      <c r="J32" s="142">
        <v>612</v>
      </c>
      <c r="K32" s="142">
        <v>612</v>
      </c>
      <c r="L32" s="142">
        <v>612</v>
      </c>
      <c r="M32" s="142">
        <v>612</v>
      </c>
      <c r="N32" s="142">
        <v>612</v>
      </c>
      <c r="O32" s="142">
        <v>612</v>
      </c>
      <c r="P32" s="142">
        <v>612</v>
      </c>
      <c r="Q32" s="142">
        <v>612</v>
      </c>
      <c r="R32" s="142">
        <v>612</v>
      </c>
      <c r="S32" s="142">
        <v>7344</v>
      </c>
    </row>
    <row r="33" spans="1:19" x14ac:dyDescent="0.25">
      <c r="A33" s="139"/>
      <c r="B33" s="139"/>
      <c r="C33" s="139"/>
      <c r="D33" s="139"/>
      <c r="E33" s="139"/>
      <c r="F33" s="139" t="s">
        <v>505</v>
      </c>
      <c r="G33" s="142">
        <v>3975</v>
      </c>
      <c r="H33" s="142">
        <v>3975</v>
      </c>
      <c r="I33" s="142">
        <v>3975</v>
      </c>
      <c r="J33" s="142">
        <v>3975</v>
      </c>
      <c r="K33" s="142">
        <v>3975</v>
      </c>
      <c r="L33" s="142">
        <v>3975</v>
      </c>
      <c r="M33" s="142">
        <v>3975</v>
      </c>
      <c r="N33" s="142">
        <v>3975</v>
      </c>
      <c r="O33" s="142">
        <v>3975</v>
      </c>
      <c r="P33" s="142">
        <v>3975</v>
      </c>
      <c r="Q33" s="142">
        <v>3975</v>
      </c>
      <c r="R33" s="142">
        <v>3975</v>
      </c>
      <c r="S33" s="142">
        <v>47700</v>
      </c>
    </row>
    <row r="34" spans="1:19" x14ac:dyDescent="0.25">
      <c r="A34" s="139"/>
      <c r="B34" s="139"/>
      <c r="C34" s="139"/>
      <c r="D34" s="139"/>
      <c r="E34" s="139"/>
      <c r="F34" s="139" t="s">
        <v>506</v>
      </c>
      <c r="G34" s="142">
        <v>541.66999999999996</v>
      </c>
      <c r="H34" s="142">
        <v>541.66999999999996</v>
      </c>
      <c r="I34" s="142">
        <v>541.66999999999996</v>
      </c>
      <c r="J34" s="142">
        <v>541.66999999999996</v>
      </c>
      <c r="K34" s="142">
        <v>541.66999999999996</v>
      </c>
      <c r="L34" s="142">
        <v>541.66999999999996</v>
      </c>
      <c r="M34" s="142">
        <v>541.66999999999996</v>
      </c>
      <c r="N34" s="142">
        <v>541.66999999999996</v>
      </c>
      <c r="O34" s="142">
        <v>541.66</v>
      </c>
      <c r="P34" s="142">
        <v>541.66</v>
      </c>
      <c r="Q34" s="142">
        <v>541.66</v>
      </c>
      <c r="R34" s="142">
        <v>541.66</v>
      </c>
      <c r="S34" s="142">
        <v>6500</v>
      </c>
    </row>
    <row r="35" spans="1:19" x14ac:dyDescent="0.25">
      <c r="A35" s="139"/>
      <c r="B35" s="139"/>
      <c r="C35" s="139"/>
      <c r="D35" s="139"/>
      <c r="E35" s="139"/>
      <c r="F35" s="139" t="s">
        <v>507</v>
      </c>
      <c r="G35" s="142">
        <v>4083.33</v>
      </c>
      <c r="H35" s="142">
        <v>4083.33</v>
      </c>
      <c r="I35" s="142">
        <v>4083.33</v>
      </c>
      <c r="J35" s="142">
        <v>4083.33</v>
      </c>
      <c r="K35" s="142">
        <v>4083.33</v>
      </c>
      <c r="L35" s="142">
        <v>4083.33</v>
      </c>
      <c r="M35" s="142">
        <v>4083.33</v>
      </c>
      <c r="N35" s="142">
        <v>4083.33</v>
      </c>
      <c r="O35" s="142">
        <v>4083.34</v>
      </c>
      <c r="P35" s="142">
        <v>4083.34</v>
      </c>
      <c r="Q35" s="142">
        <v>4083.34</v>
      </c>
      <c r="R35" s="142">
        <v>4083.34</v>
      </c>
      <c r="S35" s="142">
        <v>49000</v>
      </c>
    </row>
    <row r="36" spans="1:19" x14ac:dyDescent="0.25">
      <c r="A36" s="139"/>
      <c r="B36" s="139"/>
      <c r="C36" s="139"/>
      <c r="D36" s="139"/>
      <c r="E36" s="139"/>
      <c r="F36" s="139" t="s">
        <v>508</v>
      </c>
      <c r="G36" s="142">
        <v>4875</v>
      </c>
      <c r="H36" s="142">
        <v>4875</v>
      </c>
      <c r="I36" s="142">
        <v>4875</v>
      </c>
      <c r="J36" s="142">
        <v>4875</v>
      </c>
      <c r="K36" s="142">
        <v>4875</v>
      </c>
      <c r="L36" s="142">
        <v>4875</v>
      </c>
      <c r="M36" s="142">
        <v>4875</v>
      </c>
      <c r="N36" s="142">
        <v>4875</v>
      </c>
      <c r="O36" s="142">
        <v>4875</v>
      </c>
      <c r="P36" s="142">
        <v>4875</v>
      </c>
      <c r="Q36" s="142">
        <v>4875</v>
      </c>
      <c r="R36" s="142">
        <v>4875</v>
      </c>
      <c r="S36" s="142">
        <v>58500</v>
      </c>
    </row>
    <row r="37" spans="1:19" x14ac:dyDescent="0.25">
      <c r="A37" s="139"/>
      <c r="B37" s="139"/>
      <c r="C37" s="139"/>
      <c r="D37" s="139"/>
      <c r="E37" s="139"/>
      <c r="F37" s="139" t="s">
        <v>509</v>
      </c>
      <c r="G37" s="142">
        <v>1339</v>
      </c>
      <c r="H37" s="142">
        <v>1339</v>
      </c>
      <c r="I37" s="142">
        <v>1339</v>
      </c>
      <c r="J37" s="142">
        <v>1339</v>
      </c>
      <c r="K37" s="142">
        <v>1339</v>
      </c>
      <c r="L37" s="142">
        <v>1339</v>
      </c>
      <c r="M37" s="142">
        <v>1339</v>
      </c>
      <c r="N37" s="142">
        <v>1339</v>
      </c>
      <c r="O37" s="142">
        <v>1339</v>
      </c>
      <c r="P37" s="142">
        <v>1339</v>
      </c>
      <c r="Q37" s="142">
        <v>1339</v>
      </c>
      <c r="R37" s="142">
        <v>1339</v>
      </c>
      <c r="S37" s="142">
        <v>16068</v>
      </c>
    </row>
    <row r="38" spans="1:19" x14ac:dyDescent="0.25">
      <c r="A38" s="139"/>
      <c r="B38" s="139"/>
      <c r="C38" s="139"/>
      <c r="D38" s="139"/>
      <c r="E38" s="139"/>
      <c r="F38" s="139" t="s">
        <v>510</v>
      </c>
      <c r="G38" s="142">
        <v>1230.92</v>
      </c>
      <c r="H38" s="142">
        <v>1230.92</v>
      </c>
      <c r="I38" s="142">
        <v>1230.92</v>
      </c>
      <c r="J38" s="142">
        <v>1230.92</v>
      </c>
      <c r="K38" s="142">
        <v>1230.92</v>
      </c>
      <c r="L38" s="142">
        <v>1230.92</v>
      </c>
      <c r="M38" s="142">
        <v>1230.92</v>
      </c>
      <c r="N38" s="142">
        <v>1230.92</v>
      </c>
      <c r="O38" s="142">
        <v>1230.9100000000001</v>
      </c>
      <c r="P38" s="142">
        <v>1230.9100000000001</v>
      </c>
      <c r="Q38" s="142">
        <v>1230.9100000000001</v>
      </c>
      <c r="R38" s="142">
        <v>1230.9100000000001</v>
      </c>
      <c r="S38" s="142">
        <v>14771</v>
      </c>
    </row>
    <row r="39" spans="1:19" x14ac:dyDescent="0.25">
      <c r="A39" s="139"/>
      <c r="B39" s="139"/>
      <c r="C39" s="139"/>
      <c r="D39" s="139"/>
      <c r="E39" s="139"/>
      <c r="F39" s="139" t="s">
        <v>511</v>
      </c>
      <c r="G39" s="142">
        <v>650</v>
      </c>
      <c r="H39" s="142">
        <v>650</v>
      </c>
      <c r="I39" s="142">
        <v>650</v>
      </c>
      <c r="J39" s="142">
        <v>650</v>
      </c>
      <c r="K39" s="142">
        <v>650</v>
      </c>
      <c r="L39" s="142">
        <v>650</v>
      </c>
      <c r="M39" s="142">
        <v>650</v>
      </c>
      <c r="N39" s="142">
        <v>650</v>
      </c>
      <c r="O39" s="142">
        <v>650</v>
      </c>
      <c r="P39" s="142">
        <v>650</v>
      </c>
      <c r="Q39" s="142">
        <v>650</v>
      </c>
      <c r="R39" s="142">
        <v>650</v>
      </c>
      <c r="S39" s="142">
        <v>7800</v>
      </c>
    </row>
    <row r="40" spans="1:19" x14ac:dyDescent="0.25">
      <c r="A40" s="139"/>
      <c r="B40" s="139"/>
      <c r="C40" s="139"/>
      <c r="D40" s="139"/>
      <c r="E40" s="139"/>
      <c r="F40" s="139" t="s">
        <v>512</v>
      </c>
      <c r="G40" s="142">
        <v>382.5</v>
      </c>
      <c r="H40" s="142">
        <v>382.5</v>
      </c>
      <c r="I40" s="142">
        <v>382.5</v>
      </c>
      <c r="J40" s="142">
        <v>382.5</v>
      </c>
      <c r="K40" s="142">
        <v>382.5</v>
      </c>
      <c r="L40" s="142">
        <v>382.5</v>
      </c>
      <c r="M40" s="142">
        <v>382.5</v>
      </c>
      <c r="N40" s="142">
        <v>382.5</v>
      </c>
      <c r="O40" s="142">
        <v>382.5</v>
      </c>
      <c r="P40" s="142">
        <v>382.5</v>
      </c>
      <c r="Q40" s="142">
        <v>382.5</v>
      </c>
      <c r="R40" s="142">
        <v>382.5</v>
      </c>
      <c r="S40" s="142">
        <v>4590</v>
      </c>
    </row>
    <row r="41" spans="1:19" ht="15.75" thickBot="1" x14ac:dyDescent="0.3">
      <c r="A41" s="139"/>
      <c r="B41" s="139"/>
      <c r="C41" s="139"/>
      <c r="D41" s="139"/>
      <c r="E41" s="139"/>
      <c r="F41" s="139" t="s">
        <v>513</v>
      </c>
      <c r="G41" s="143">
        <v>427.08</v>
      </c>
      <c r="H41" s="143">
        <v>427.08</v>
      </c>
      <c r="I41" s="143">
        <v>427.08</v>
      </c>
      <c r="J41" s="143">
        <v>427.08</v>
      </c>
      <c r="K41" s="143">
        <v>427.08</v>
      </c>
      <c r="L41" s="143">
        <v>427.08</v>
      </c>
      <c r="M41" s="143">
        <v>427.08</v>
      </c>
      <c r="N41" s="143">
        <v>427.08</v>
      </c>
      <c r="O41" s="143">
        <v>427.09</v>
      </c>
      <c r="P41" s="143">
        <v>427.09</v>
      </c>
      <c r="Q41" s="143">
        <v>427.09</v>
      </c>
      <c r="R41" s="143">
        <v>427.09</v>
      </c>
      <c r="S41" s="143">
        <v>5125</v>
      </c>
    </row>
    <row r="42" spans="1:19" x14ac:dyDescent="0.25">
      <c r="A42" s="139"/>
      <c r="B42" s="139"/>
      <c r="C42" s="139"/>
      <c r="D42" s="139"/>
      <c r="E42" s="139" t="s">
        <v>514</v>
      </c>
      <c r="F42" s="139"/>
      <c r="G42" s="142">
        <v>26116.5</v>
      </c>
      <c r="H42" s="142">
        <v>26116.5</v>
      </c>
      <c r="I42" s="142">
        <v>26116.5</v>
      </c>
      <c r="J42" s="142">
        <v>26116.5</v>
      </c>
      <c r="K42" s="142">
        <v>26116.5</v>
      </c>
      <c r="L42" s="142">
        <v>26116.5</v>
      </c>
      <c r="M42" s="142">
        <v>26116.5</v>
      </c>
      <c r="N42" s="142">
        <v>26116.5</v>
      </c>
      <c r="O42" s="142">
        <v>26116.5</v>
      </c>
      <c r="P42" s="142">
        <v>26116.5</v>
      </c>
      <c r="Q42" s="142">
        <v>26116.5</v>
      </c>
      <c r="R42" s="142">
        <v>26116.5</v>
      </c>
      <c r="S42" s="142">
        <v>313398</v>
      </c>
    </row>
    <row r="43" spans="1:19" x14ac:dyDescent="0.25">
      <c r="A43" s="139"/>
      <c r="B43" s="139"/>
      <c r="C43" s="139"/>
      <c r="D43" s="139"/>
      <c r="E43" s="139" t="s">
        <v>515</v>
      </c>
      <c r="F43" s="139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</row>
    <row r="44" spans="1:19" x14ac:dyDescent="0.25">
      <c r="A44" s="139"/>
      <c r="B44" s="139"/>
      <c r="C44" s="139"/>
      <c r="D44" s="139"/>
      <c r="E44" s="139"/>
      <c r="F44" s="139" t="s">
        <v>516</v>
      </c>
      <c r="G44" s="142">
        <v>800</v>
      </c>
      <c r="H44" s="142">
        <v>800</v>
      </c>
      <c r="I44" s="142">
        <v>800</v>
      </c>
      <c r="J44" s="142">
        <v>800</v>
      </c>
      <c r="K44" s="142">
        <v>800</v>
      </c>
      <c r="L44" s="142">
        <v>800</v>
      </c>
      <c r="M44" s="142">
        <v>800</v>
      </c>
      <c r="N44" s="142">
        <v>800</v>
      </c>
      <c r="O44" s="142">
        <v>800</v>
      </c>
      <c r="P44" s="142">
        <v>800</v>
      </c>
      <c r="Q44" s="142">
        <v>800</v>
      </c>
      <c r="R44" s="142">
        <v>800</v>
      </c>
      <c r="S44" s="142">
        <v>9600</v>
      </c>
    </row>
    <row r="45" spans="1:19" x14ac:dyDescent="0.25">
      <c r="A45" s="139"/>
      <c r="B45" s="139"/>
      <c r="C45" s="139"/>
      <c r="D45" s="139"/>
      <c r="E45" s="139"/>
      <c r="F45" s="139" t="s">
        <v>517</v>
      </c>
      <c r="G45" s="142">
        <v>397.5</v>
      </c>
      <c r="H45" s="142">
        <v>397.5</v>
      </c>
      <c r="I45" s="142">
        <v>397.5</v>
      </c>
      <c r="J45" s="142">
        <v>397.5</v>
      </c>
      <c r="K45" s="142">
        <v>397.5</v>
      </c>
      <c r="L45" s="142">
        <v>397.5</v>
      </c>
      <c r="M45" s="142">
        <v>397.5</v>
      </c>
      <c r="N45" s="142">
        <v>397.5</v>
      </c>
      <c r="O45" s="142">
        <v>397.5</v>
      </c>
      <c r="P45" s="142">
        <v>397.5</v>
      </c>
      <c r="Q45" s="142">
        <v>397.5</v>
      </c>
      <c r="R45" s="142">
        <v>397.5</v>
      </c>
      <c r="S45" s="142">
        <v>4770</v>
      </c>
    </row>
    <row r="46" spans="1:19" x14ac:dyDescent="0.25">
      <c r="A46" s="139"/>
      <c r="B46" s="139"/>
      <c r="C46" s="139"/>
      <c r="D46" s="139"/>
      <c r="E46" s="139"/>
      <c r="F46" s="139" t="s">
        <v>518</v>
      </c>
      <c r="G46" s="142">
        <v>408.33</v>
      </c>
      <c r="H46" s="142">
        <v>408.33</v>
      </c>
      <c r="I46" s="142">
        <v>408.33</v>
      </c>
      <c r="J46" s="142">
        <v>408.33</v>
      </c>
      <c r="K46" s="142">
        <v>408.33</v>
      </c>
      <c r="L46" s="142">
        <v>408.33</v>
      </c>
      <c r="M46" s="142">
        <v>408.33</v>
      </c>
      <c r="N46" s="142">
        <v>408.33</v>
      </c>
      <c r="O46" s="142">
        <v>408.34</v>
      </c>
      <c r="P46" s="142">
        <v>408.34</v>
      </c>
      <c r="Q46" s="142">
        <v>408.34</v>
      </c>
      <c r="R46" s="142">
        <v>408.34</v>
      </c>
      <c r="S46" s="142">
        <v>4900</v>
      </c>
    </row>
    <row r="47" spans="1:19" x14ac:dyDescent="0.25">
      <c r="A47" s="139"/>
      <c r="B47" s="139"/>
      <c r="C47" s="139"/>
      <c r="D47" s="139"/>
      <c r="E47" s="139"/>
      <c r="F47" s="139" t="s">
        <v>519</v>
      </c>
      <c r="G47" s="142">
        <v>487.5</v>
      </c>
      <c r="H47" s="142">
        <v>487.5</v>
      </c>
      <c r="I47" s="142">
        <v>487.5</v>
      </c>
      <c r="J47" s="142">
        <v>487.5</v>
      </c>
      <c r="K47" s="142">
        <v>487.5</v>
      </c>
      <c r="L47" s="142">
        <v>487.5</v>
      </c>
      <c r="M47" s="142">
        <v>487.5</v>
      </c>
      <c r="N47" s="142">
        <v>487.5</v>
      </c>
      <c r="O47" s="142">
        <v>487.5</v>
      </c>
      <c r="P47" s="142">
        <v>487.5</v>
      </c>
      <c r="Q47" s="142">
        <v>487.5</v>
      </c>
      <c r="R47" s="142">
        <v>487.5</v>
      </c>
      <c r="S47" s="142">
        <v>5850</v>
      </c>
    </row>
    <row r="48" spans="1:19" x14ac:dyDescent="0.25">
      <c r="A48" s="139"/>
      <c r="B48" s="139"/>
      <c r="C48" s="139"/>
      <c r="D48" s="139"/>
      <c r="E48" s="139"/>
      <c r="F48" s="139" t="s">
        <v>520</v>
      </c>
      <c r="G48" s="142">
        <v>133.91999999999999</v>
      </c>
      <c r="H48" s="142">
        <v>133.91999999999999</v>
      </c>
      <c r="I48" s="142">
        <v>133.91999999999999</v>
      </c>
      <c r="J48" s="142">
        <v>133.91999999999999</v>
      </c>
      <c r="K48" s="142">
        <v>133.91999999999999</v>
      </c>
      <c r="L48" s="142">
        <v>133.91999999999999</v>
      </c>
      <c r="M48" s="142">
        <v>133.91999999999999</v>
      </c>
      <c r="N48" s="142">
        <v>133.91999999999999</v>
      </c>
      <c r="O48" s="142">
        <v>133.91</v>
      </c>
      <c r="P48" s="142">
        <v>133.91</v>
      </c>
      <c r="Q48" s="142">
        <v>133.91</v>
      </c>
      <c r="R48" s="142">
        <v>133.91</v>
      </c>
      <c r="S48" s="142">
        <v>1607</v>
      </c>
    </row>
    <row r="49" spans="1:19" ht="15.75" thickBot="1" x14ac:dyDescent="0.3">
      <c r="A49" s="139"/>
      <c r="B49" s="139"/>
      <c r="C49" s="139"/>
      <c r="D49" s="139"/>
      <c r="E49" s="139"/>
      <c r="F49" s="139" t="s">
        <v>521</v>
      </c>
      <c r="G49" s="143">
        <v>123.08</v>
      </c>
      <c r="H49" s="143">
        <v>123.08</v>
      </c>
      <c r="I49" s="143">
        <v>123.08</v>
      </c>
      <c r="J49" s="143">
        <v>123.08</v>
      </c>
      <c r="K49" s="143">
        <v>123.08</v>
      </c>
      <c r="L49" s="143">
        <v>123.08</v>
      </c>
      <c r="M49" s="143">
        <v>123.08</v>
      </c>
      <c r="N49" s="143">
        <v>123.08</v>
      </c>
      <c r="O49" s="143">
        <v>123.09</v>
      </c>
      <c r="P49" s="143">
        <v>123.09</v>
      </c>
      <c r="Q49" s="143">
        <v>123.09</v>
      </c>
      <c r="R49" s="143">
        <v>123.09</v>
      </c>
      <c r="S49" s="143">
        <v>1477</v>
      </c>
    </row>
    <row r="50" spans="1:19" x14ac:dyDescent="0.25">
      <c r="A50" s="139"/>
      <c r="B50" s="139"/>
      <c r="C50" s="139"/>
      <c r="D50" s="139"/>
      <c r="E50" s="139" t="s">
        <v>522</v>
      </c>
      <c r="F50" s="139"/>
      <c r="G50" s="142">
        <v>2350.33</v>
      </c>
      <c r="H50" s="142">
        <v>2350.33</v>
      </c>
      <c r="I50" s="142">
        <v>2350.33</v>
      </c>
      <c r="J50" s="142">
        <v>2350.33</v>
      </c>
      <c r="K50" s="142">
        <v>2350.33</v>
      </c>
      <c r="L50" s="142">
        <v>2350.33</v>
      </c>
      <c r="M50" s="142">
        <v>2350.33</v>
      </c>
      <c r="N50" s="142">
        <v>2350.33</v>
      </c>
      <c r="O50" s="142">
        <v>2350.34</v>
      </c>
      <c r="P50" s="142">
        <v>2350.34</v>
      </c>
      <c r="Q50" s="142">
        <v>2350.34</v>
      </c>
      <c r="R50" s="142">
        <v>2350.34</v>
      </c>
      <c r="S50" s="142">
        <v>28204</v>
      </c>
    </row>
    <row r="51" spans="1:19" x14ac:dyDescent="0.25">
      <c r="A51" s="139"/>
      <c r="B51" s="139"/>
      <c r="C51" s="139"/>
      <c r="D51" s="139"/>
      <c r="E51" s="139" t="s">
        <v>523</v>
      </c>
      <c r="F51" s="139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</row>
    <row r="52" spans="1:19" ht="15.75" thickBot="1" x14ac:dyDescent="0.3">
      <c r="A52" s="139"/>
      <c r="B52" s="139"/>
      <c r="C52" s="139"/>
      <c r="D52" s="139"/>
      <c r="E52" s="139"/>
      <c r="F52" s="139" t="s">
        <v>524</v>
      </c>
      <c r="G52" s="143">
        <v>1122.17</v>
      </c>
      <c r="H52" s="143">
        <v>1122.17</v>
      </c>
      <c r="I52" s="143">
        <v>1122.17</v>
      </c>
      <c r="J52" s="143">
        <v>1122.17</v>
      </c>
      <c r="K52" s="143">
        <v>1122.17</v>
      </c>
      <c r="L52" s="143">
        <v>1122.17</v>
      </c>
      <c r="M52" s="143">
        <v>1122.17</v>
      </c>
      <c r="N52" s="143">
        <v>1122.17</v>
      </c>
      <c r="O52" s="143">
        <v>1122.1600000000001</v>
      </c>
      <c r="P52" s="143">
        <v>1122.1600000000001</v>
      </c>
      <c r="Q52" s="143">
        <v>1122.1600000000001</v>
      </c>
      <c r="R52" s="143">
        <v>1122.1600000000001</v>
      </c>
      <c r="S52" s="143">
        <v>13466</v>
      </c>
    </row>
    <row r="53" spans="1:19" x14ac:dyDescent="0.25">
      <c r="A53" s="139"/>
      <c r="B53" s="139"/>
      <c r="C53" s="139"/>
      <c r="D53" s="139"/>
      <c r="E53" s="139" t="s">
        <v>525</v>
      </c>
      <c r="F53" s="139"/>
      <c r="G53" s="142">
        <v>1122.17</v>
      </c>
      <c r="H53" s="142">
        <v>1122.17</v>
      </c>
      <c r="I53" s="142">
        <v>1122.17</v>
      </c>
      <c r="J53" s="142">
        <v>1122.17</v>
      </c>
      <c r="K53" s="142">
        <v>1122.17</v>
      </c>
      <c r="L53" s="142">
        <v>1122.17</v>
      </c>
      <c r="M53" s="142">
        <v>1122.17</v>
      </c>
      <c r="N53" s="142">
        <v>1122.17</v>
      </c>
      <c r="O53" s="142">
        <v>1122.1600000000001</v>
      </c>
      <c r="P53" s="142">
        <v>1122.1600000000001</v>
      </c>
      <c r="Q53" s="142">
        <v>1122.1600000000001</v>
      </c>
      <c r="R53" s="142">
        <v>1122.1600000000001</v>
      </c>
      <c r="S53" s="142">
        <v>13466</v>
      </c>
    </row>
    <row r="54" spans="1:19" x14ac:dyDescent="0.25">
      <c r="A54" s="139"/>
      <c r="B54" s="139"/>
      <c r="C54" s="139"/>
      <c r="D54" s="139"/>
      <c r="E54" s="139" t="s">
        <v>526</v>
      </c>
      <c r="F54" s="139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</row>
    <row r="55" spans="1:19" x14ac:dyDescent="0.25">
      <c r="A55" s="139"/>
      <c r="B55" s="139"/>
      <c r="C55" s="139"/>
      <c r="D55" s="139"/>
      <c r="E55" s="139"/>
      <c r="F55" s="139" t="s">
        <v>527</v>
      </c>
      <c r="G55" s="142">
        <v>800</v>
      </c>
      <c r="H55" s="142">
        <v>800</v>
      </c>
      <c r="I55" s="142">
        <v>800</v>
      </c>
      <c r="J55" s="142">
        <v>800</v>
      </c>
      <c r="K55" s="142">
        <v>800</v>
      </c>
      <c r="L55" s="142">
        <v>800</v>
      </c>
      <c r="M55" s="142">
        <v>800</v>
      </c>
      <c r="N55" s="142">
        <v>800</v>
      </c>
      <c r="O55" s="142">
        <v>800</v>
      </c>
      <c r="P55" s="142">
        <v>800</v>
      </c>
      <c r="Q55" s="142">
        <v>800</v>
      </c>
      <c r="R55" s="142">
        <v>800</v>
      </c>
      <c r="S55" s="142">
        <v>9600</v>
      </c>
    </row>
    <row r="56" spans="1:19" x14ac:dyDescent="0.25">
      <c r="A56" s="139"/>
      <c r="B56" s="139"/>
      <c r="C56" s="139"/>
      <c r="D56" s="139"/>
      <c r="E56" s="139"/>
      <c r="F56" s="139" t="s">
        <v>528</v>
      </c>
      <c r="G56" s="142">
        <v>208.33</v>
      </c>
      <c r="H56" s="142">
        <v>208.33</v>
      </c>
      <c r="I56" s="142">
        <v>208.33</v>
      </c>
      <c r="J56" s="142">
        <v>208.33</v>
      </c>
      <c r="K56" s="142">
        <v>208.33</v>
      </c>
      <c r="L56" s="142">
        <v>208.33</v>
      </c>
      <c r="M56" s="142">
        <v>208.33</v>
      </c>
      <c r="N56" s="142">
        <v>208.33</v>
      </c>
      <c r="O56" s="142">
        <v>208.34</v>
      </c>
      <c r="P56" s="142">
        <v>208.34</v>
      </c>
      <c r="Q56" s="142">
        <v>208.34</v>
      </c>
      <c r="R56" s="142">
        <v>208.34</v>
      </c>
      <c r="S56" s="142">
        <v>2500</v>
      </c>
    </row>
    <row r="57" spans="1:19" x14ac:dyDescent="0.25">
      <c r="A57" s="139"/>
      <c r="B57" s="139"/>
      <c r="C57" s="139"/>
      <c r="D57" s="139"/>
      <c r="E57" s="139"/>
      <c r="F57" s="139" t="s">
        <v>529</v>
      </c>
      <c r="G57" s="142">
        <v>166.67</v>
      </c>
      <c r="H57" s="142">
        <v>166.67</v>
      </c>
      <c r="I57" s="142">
        <v>166.67</v>
      </c>
      <c r="J57" s="142">
        <v>166.67</v>
      </c>
      <c r="K57" s="142">
        <v>166.67</v>
      </c>
      <c r="L57" s="142">
        <v>166.67</v>
      </c>
      <c r="M57" s="142">
        <v>166.67</v>
      </c>
      <c r="N57" s="142">
        <v>166.67</v>
      </c>
      <c r="O57" s="142">
        <v>166.66</v>
      </c>
      <c r="P57" s="142">
        <v>166.66</v>
      </c>
      <c r="Q57" s="142">
        <v>166.66</v>
      </c>
      <c r="R57" s="142">
        <v>166.66</v>
      </c>
      <c r="S57" s="142">
        <v>2000</v>
      </c>
    </row>
    <row r="58" spans="1:19" ht="15.75" thickBot="1" x14ac:dyDescent="0.3">
      <c r="A58" s="139"/>
      <c r="B58" s="139"/>
      <c r="C58" s="139"/>
      <c r="D58" s="139"/>
      <c r="E58" s="139"/>
      <c r="F58" s="139" t="s">
        <v>530</v>
      </c>
      <c r="G58" s="143">
        <v>250</v>
      </c>
      <c r="H58" s="143">
        <v>250</v>
      </c>
      <c r="I58" s="143">
        <v>250</v>
      </c>
      <c r="J58" s="143">
        <v>250</v>
      </c>
      <c r="K58" s="143">
        <v>250</v>
      </c>
      <c r="L58" s="143">
        <v>250</v>
      </c>
      <c r="M58" s="143">
        <v>250</v>
      </c>
      <c r="N58" s="143">
        <v>250</v>
      </c>
      <c r="O58" s="143">
        <v>250</v>
      </c>
      <c r="P58" s="143">
        <v>250</v>
      </c>
      <c r="Q58" s="143">
        <v>250</v>
      </c>
      <c r="R58" s="143">
        <v>250</v>
      </c>
      <c r="S58" s="143">
        <v>3000</v>
      </c>
    </row>
    <row r="59" spans="1:19" x14ac:dyDescent="0.25">
      <c r="A59" s="139"/>
      <c r="B59" s="139"/>
      <c r="C59" s="139"/>
      <c r="D59" s="139"/>
      <c r="E59" s="139" t="s">
        <v>531</v>
      </c>
      <c r="F59" s="139"/>
      <c r="G59" s="142">
        <v>1425</v>
      </c>
      <c r="H59" s="142">
        <v>1425</v>
      </c>
      <c r="I59" s="142">
        <v>1425</v>
      </c>
      <c r="J59" s="142">
        <v>1425</v>
      </c>
      <c r="K59" s="142">
        <v>1425</v>
      </c>
      <c r="L59" s="142">
        <v>1425</v>
      </c>
      <c r="M59" s="142">
        <v>1425</v>
      </c>
      <c r="N59" s="142">
        <v>1425</v>
      </c>
      <c r="O59" s="142">
        <v>1425</v>
      </c>
      <c r="P59" s="142">
        <v>1425</v>
      </c>
      <c r="Q59" s="142">
        <v>1425</v>
      </c>
      <c r="R59" s="142">
        <v>1425</v>
      </c>
      <c r="S59" s="142">
        <v>17100</v>
      </c>
    </row>
    <row r="60" spans="1:19" x14ac:dyDescent="0.25">
      <c r="A60" s="139"/>
      <c r="B60" s="139"/>
      <c r="C60" s="139"/>
      <c r="D60" s="139"/>
      <c r="E60" s="139" t="s">
        <v>532</v>
      </c>
      <c r="F60" s="139"/>
      <c r="G60" s="142">
        <v>1333.33</v>
      </c>
      <c r="H60" s="142">
        <v>1333.33</v>
      </c>
      <c r="I60" s="142">
        <v>1333.33</v>
      </c>
      <c r="J60" s="142">
        <v>1333.33</v>
      </c>
      <c r="K60" s="142">
        <v>1333.33</v>
      </c>
      <c r="L60" s="142">
        <v>1333.33</v>
      </c>
      <c r="M60" s="142">
        <v>1333.33</v>
      </c>
      <c r="N60" s="142">
        <v>1333.33</v>
      </c>
      <c r="O60" s="142">
        <v>1333.34</v>
      </c>
      <c r="P60" s="142">
        <v>1333.34</v>
      </c>
      <c r="Q60" s="142">
        <v>1333.34</v>
      </c>
      <c r="R60" s="142">
        <v>1333.34</v>
      </c>
      <c r="S60" s="142">
        <v>16000</v>
      </c>
    </row>
    <row r="61" spans="1:19" x14ac:dyDescent="0.25">
      <c r="A61" s="139"/>
      <c r="B61" s="139"/>
      <c r="C61" s="139"/>
      <c r="D61" s="139"/>
      <c r="E61" s="139" t="s">
        <v>533</v>
      </c>
      <c r="F61" s="139"/>
      <c r="G61" s="142">
        <v>37.67</v>
      </c>
      <c r="H61" s="142">
        <v>37.67</v>
      </c>
      <c r="I61" s="142">
        <v>37.67</v>
      </c>
      <c r="J61" s="142">
        <v>37.67</v>
      </c>
      <c r="K61" s="142">
        <v>37.67</v>
      </c>
      <c r="L61" s="142">
        <v>37.67</v>
      </c>
      <c r="M61" s="142">
        <v>37.67</v>
      </c>
      <c r="N61" s="142">
        <v>37.67</v>
      </c>
      <c r="O61" s="142">
        <v>37.659999999999997</v>
      </c>
      <c r="P61" s="142">
        <v>37.659999999999997</v>
      </c>
      <c r="Q61" s="142">
        <v>37.659999999999997</v>
      </c>
      <c r="R61" s="142">
        <v>37.659999999999997</v>
      </c>
      <c r="S61" s="142">
        <v>452</v>
      </c>
    </row>
    <row r="62" spans="1:19" x14ac:dyDescent="0.25">
      <c r="A62" s="139"/>
      <c r="B62" s="139"/>
      <c r="C62" s="139"/>
      <c r="D62" s="139"/>
      <c r="E62" s="139" t="s">
        <v>534</v>
      </c>
      <c r="F62" s="139"/>
      <c r="G62" s="142">
        <v>19762</v>
      </c>
      <c r="H62" s="142">
        <v>0</v>
      </c>
      <c r="I62" s="142">
        <v>0</v>
      </c>
      <c r="J62" s="142">
        <v>0</v>
      </c>
      <c r="K62" s="142">
        <v>0</v>
      </c>
      <c r="L62" s="142">
        <v>0</v>
      </c>
      <c r="M62" s="142">
        <v>0</v>
      </c>
      <c r="N62" s="142">
        <v>0</v>
      </c>
      <c r="O62" s="142">
        <v>0</v>
      </c>
      <c r="P62" s="142">
        <v>0</v>
      </c>
      <c r="Q62" s="142">
        <v>0</v>
      </c>
      <c r="R62" s="142">
        <v>0</v>
      </c>
      <c r="S62" s="142">
        <v>19762</v>
      </c>
    </row>
    <row r="63" spans="1:19" ht="15.75" thickBot="1" x14ac:dyDescent="0.3">
      <c r="A63" s="139"/>
      <c r="B63" s="139"/>
      <c r="C63" s="139"/>
      <c r="D63" s="139"/>
      <c r="E63" s="139" t="s">
        <v>535</v>
      </c>
      <c r="F63" s="139"/>
      <c r="G63" s="143">
        <v>254.33</v>
      </c>
      <c r="H63" s="143">
        <v>254.33</v>
      </c>
      <c r="I63" s="143">
        <v>254.33</v>
      </c>
      <c r="J63" s="143">
        <v>254.33</v>
      </c>
      <c r="K63" s="143">
        <v>254.33</v>
      </c>
      <c r="L63" s="143">
        <v>254.33</v>
      </c>
      <c r="M63" s="143">
        <v>254.33</v>
      </c>
      <c r="N63" s="143">
        <v>254.33</v>
      </c>
      <c r="O63" s="143">
        <v>254.34</v>
      </c>
      <c r="P63" s="143">
        <v>254.34</v>
      </c>
      <c r="Q63" s="143">
        <v>254.34</v>
      </c>
      <c r="R63" s="143">
        <v>254.34</v>
      </c>
      <c r="S63" s="143">
        <v>3052</v>
      </c>
    </row>
    <row r="64" spans="1:19" x14ac:dyDescent="0.25">
      <c r="A64" s="139"/>
      <c r="B64" s="139"/>
      <c r="C64" s="139"/>
      <c r="D64" s="139" t="s">
        <v>536</v>
      </c>
      <c r="E64" s="139"/>
      <c r="F64" s="139"/>
      <c r="G64" s="142">
        <v>52401.33</v>
      </c>
      <c r="H64" s="142">
        <v>32639.33</v>
      </c>
      <c r="I64" s="142">
        <v>32639.33</v>
      </c>
      <c r="J64" s="142">
        <v>32639.33</v>
      </c>
      <c r="K64" s="142">
        <v>32639.33</v>
      </c>
      <c r="L64" s="142">
        <v>32639.33</v>
      </c>
      <c r="M64" s="142">
        <v>32639.33</v>
      </c>
      <c r="N64" s="142">
        <v>32639.33</v>
      </c>
      <c r="O64" s="142">
        <v>32639.34</v>
      </c>
      <c r="P64" s="142">
        <v>32639.34</v>
      </c>
      <c r="Q64" s="142">
        <v>32639.34</v>
      </c>
      <c r="R64" s="142">
        <v>32639.34</v>
      </c>
      <c r="S64" s="142">
        <v>411434</v>
      </c>
    </row>
    <row r="65" spans="1:19" x14ac:dyDescent="0.25">
      <c r="A65" s="139"/>
      <c r="B65" s="139"/>
      <c r="C65" s="139"/>
      <c r="D65" s="139" t="s">
        <v>537</v>
      </c>
      <c r="E65" s="139"/>
      <c r="F65" s="139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</row>
    <row r="66" spans="1:19" x14ac:dyDescent="0.25">
      <c r="A66" s="139"/>
      <c r="B66" s="139"/>
      <c r="C66" s="139"/>
      <c r="D66" s="139"/>
      <c r="E66" s="139" t="s">
        <v>538</v>
      </c>
      <c r="F66" s="139"/>
      <c r="G66" s="142">
        <v>500</v>
      </c>
      <c r="H66" s="142">
        <v>500</v>
      </c>
      <c r="I66" s="142">
        <v>500</v>
      </c>
      <c r="J66" s="142">
        <v>500</v>
      </c>
      <c r="K66" s="142">
        <v>500</v>
      </c>
      <c r="L66" s="142">
        <v>500</v>
      </c>
      <c r="M66" s="142">
        <v>500</v>
      </c>
      <c r="N66" s="142">
        <v>500</v>
      </c>
      <c r="O66" s="142">
        <v>500</v>
      </c>
      <c r="P66" s="142">
        <v>500</v>
      </c>
      <c r="Q66" s="142">
        <v>500</v>
      </c>
      <c r="R66" s="142">
        <v>500</v>
      </c>
      <c r="S66" s="142">
        <v>6000</v>
      </c>
    </row>
    <row r="67" spans="1:19" x14ac:dyDescent="0.25">
      <c r="A67" s="139"/>
      <c r="B67" s="139"/>
      <c r="C67" s="139"/>
      <c r="D67" s="139"/>
      <c r="E67" s="139" t="s">
        <v>539</v>
      </c>
      <c r="F67" s="139"/>
      <c r="G67" s="142">
        <v>1500</v>
      </c>
      <c r="H67" s="142">
        <v>1500</v>
      </c>
      <c r="I67" s="142">
        <v>1500</v>
      </c>
      <c r="J67" s="142">
        <v>1500</v>
      </c>
      <c r="K67" s="142">
        <v>1500</v>
      </c>
      <c r="L67" s="142">
        <v>1500</v>
      </c>
      <c r="M67" s="142">
        <v>1500</v>
      </c>
      <c r="N67" s="142">
        <v>1500</v>
      </c>
      <c r="O67" s="142">
        <v>1500</v>
      </c>
      <c r="P67" s="142">
        <v>1500</v>
      </c>
      <c r="Q67" s="142">
        <v>1500</v>
      </c>
      <c r="R67" s="142">
        <v>1500</v>
      </c>
      <c r="S67" s="142">
        <v>18000</v>
      </c>
    </row>
    <row r="68" spans="1:19" x14ac:dyDescent="0.25">
      <c r="A68" s="139"/>
      <c r="B68" s="139"/>
      <c r="C68" s="139"/>
      <c r="D68" s="139"/>
      <c r="E68" s="139" t="s">
        <v>540</v>
      </c>
      <c r="F68" s="139"/>
      <c r="G68" s="142">
        <v>166.67</v>
      </c>
      <c r="H68" s="142">
        <v>166.67</v>
      </c>
      <c r="I68" s="142">
        <v>166.67</v>
      </c>
      <c r="J68" s="142">
        <v>166.67</v>
      </c>
      <c r="K68" s="142">
        <v>166.67</v>
      </c>
      <c r="L68" s="142">
        <v>166.67</v>
      </c>
      <c r="M68" s="142">
        <v>166.67</v>
      </c>
      <c r="N68" s="142">
        <v>166.67</v>
      </c>
      <c r="O68" s="142">
        <v>166.66</v>
      </c>
      <c r="P68" s="142">
        <v>166.66</v>
      </c>
      <c r="Q68" s="142">
        <v>166.66</v>
      </c>
      <c r="R68" s="142">
        <v>166.66</v>
      </c>
      <c r="S68" s="142">
        <v>2000</v>
      </c>
    </row>
    <row r="69" spans="1:19" x14ac:dyDescent="0.25">
      <c r="A69" s="139"/>
      <c r="B69" s="139"/>
      <c r="C69" s="139"/>
      <c r="D69" s="139"/>
      <c r="E69" s="139" t="s">
        <v>541</v>
      </c>
      <c r="F69" s="139"/>
      <c r="G69" s="142">
        <v>91.67</v>
      </c>
      <c r="H69" s="142">
        <v>91.67</v>
      </c>
      <c r="I69" s="142">
        <v>91.67</v>
      </c>
      <c r="J69" s="142">
        <v>91.67</v>
      </c>
      <c r="K69" s="142">
        <v>91.67</v>
      </c>
      <c r="L69" s="142">
        <v>91.67</v>
      </c>
      <c r="M69" s="142">
        <v>91.67</v>
      </c>
      <c r="N69" s="142">
        <v>91.67</v>
      </c>
      <c r="O69" s="142">
        <v>91.66</v>
      </c>
      <c r="P69" s="142">
        <v>91.66</v>
      </c>
      <c r="Q69" s="142">
        <v>91.66</v>
      </c>
      <c r="R69" s="142">
        <v>91.66</v>
      </c>
      <c r="S69" s="142">
        <v>1100</v>
      </c>
    </row>
    <row r="70" spans="1:19" x14ac:dyDescent="0.25">
      <c r="A70" s="139"/>
      <c r="B70" s="139"/>
      <c r="C70" s="139"/>
      <c r="D70" s="139"/>
      <c r="E70" s="139" t="s">
        <v>542</v>
      </c>
      <c r="F70" s="139"/>
      <c r="G70" s="142">
        <v>500</v>
      </c>
      <c r="H70" s="142">
        <v>500</v>
      </c>
      <c r="I70" s="142">
        <v>500</v>
      </c>
      <c r="J70" s="142">
        <v>500</v>
      </c>
      <c r="K70" s="142">
        <v>500</v>
      </c>
      <c r="L70" s="142">
        <v>500</v>
      </c>
      <c r="M70" s="142">
        <v>500</v>
      </c>
      <c r="N70" s="142">
        <v>500</v>
      </c>
      <c r="O70" s="142">
        <v>500</v>
      </c>
      <c r="P70" s="142">
        <v>500</v>
      </c>
      <c r="Q70" s="142">
        <v>500</v>
      </c>
      <c r="R70" s="142">
        <v>500</v>
      </c>
      <c r="S70" s="142">
        <v>6000</v>
      </c>
    </row>
    <row r="71" spans="1:19" x14ac:dyDescent="0.25">
      <c r="A71" s="139"/>
      <c r="B71" s="139"/>
      <c r="C71" s="139"/>
      <c r="D71" s="139"/>
      <c r="E71" s="139" t="s">
        <v>543</v>
      </c>
      <c r="F71" s="139"/>
      <c r="G71" s="142">
        <v>833.33</v>
      </c>
      <c r="H71" s="142">
        <v>833.33</v>
      </c>
      <c r="I71" s="142">
        <v>833.33</v>
      </c>
      <c r="J71" s="142">
        <v>833.33</v>
      </c>
      <c r="K71" s="142">
        <v>833.33</v>
      </c>
      <c r="L71" s="142">
        <v>833.33</v>
      </c>
      <c r="M71" s="142">
        <v>833.33</v>
      </c>
      <c r="N71" s="142">
        <v>833.33</v>
      </c>
      <c r="O71" s="142">
        <v>833.34</v>
      </c>
      <c r="P71" s="142">
        <v>833.34</v>
      </c>
      <c r="Q71" s="142">
        <v>833.34</v>
      </c>
      <c r="R71" s="142">
        <v>833.34</v>
      </c>
      <c r="S71" s="142">
        <v>10000</v>
      </c>
    </row>
    <row r="72" spans="1:19" x14ac:dyDescent="0.25">
      <c r="A72" s="139"/>
      <c r="B72" s="139"/>
      <c r="C72" s="139"/>
      <c r="D72" s="139"/>
      <c r="E72" s="139" t="s">
        <v>544</v>
      </c>
      <c r="F72" s="139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</row>
    <row r="73" spans="1:19" x14ac:dyDescent="0.25">
      <c r="A73" s="139"/>
      <c r="B73" s="139"/>
      <c r="C73" s="139"/>
      <c r="D73" s="139"/>
      <c r="E73" s="139"/>
      <c r="F73" s="139" t="s">
        <v>545</v>
      </c>
      <c r="G73" s="142">
        <v>866.5</v>
      </c>
      <c r="H73" s="142">
        <v>866.5</v>
      </c>
      <c r="I73" s="142">
        <v>866.5</v>
      </c>
      <c r="J73" s="142">
        <v>866.5</v>
      </c>
      <c r="K73" s="142">
        <v>866.5</v>
      </c>
      <c r="L73" s="142">
        <v>866.5</v>
      </c>
      <c r="M73" s="142">
        <v>866.5</v>
      </c>
      <c r="N73" s="142">
        <v>866.5</v>
      </c>
      <c r="O73" s="142">
        <v>866.5</v>
      </c>
      <c r="P73" s="142">
        <v>866.5</v>
      </c>
      <c r="Q73" s="142">
        <v>866.5</v>
      </c>
      <c r="R73" s="142">
        <v>866.5</v>
      </c>
      <c r="S73" s="142">
        <v>10398</v>
      </c>
    </row>
    <row r="74" spans="1:19" x14ac:dyDescent="0.25">
      <c r="A74" s="139"/>
      <c r="B74" s="139"/>
      <c r="C74" s="139"/>
      <c r="D74" s="139"/>
      <c r="E74" s="139"/>
      <c r="F74" s="139" t="s">
        <v>546</v>
      </c>
      <c r="G74" s="142">
        <v>1096.25</v>
      </c>
      <c r="H74" s="142">
        <v>1096.25</v>
      </c>
      <c r="I74" s="142">
        <v>1096.25</v>
      </c>
      <c r="J74" s="142">
        <v>1096.25</v>
      </c>
      <c r="K74" s="142">
        <v>1096.25</v>
      </c>
      <c r="L74" s="142">
        <v>1096.25</v>
      </c>
      <c r="M74" s="142">
        <v>1096.25</v>
      </c>
      <c r="N74" s="142">
        <v>1096.25</v>
      </c>
      <c r="O74" s="142">
        <v>1096.25</v>
      </c>
      <c r="P74" s="142">
        <v>1096.25</v>
      </c>
      <c r="Q74" s="142">
        <v>1096.25</v>
      </c>
      <c r="R74" s="142">
        <v>1096.25</v>
      </c>
      <c r="S74" s="142">
        <v>13155</v>
      </c>
    </row>
    <row r="75" spans="1:19" x14ac:dyDescent="0.25">
      <c r="A75" s="139"/>
      <c r="B75" s="139"/>
      <c r="C75" s="139"/>
      <c r="D75" s="139"/>
      <c r="E75" s="139"/>
      <c r="F75" s="139" t="s">
        <v>547</v>
      </c>
      <c r="G75" s="142">
        <v>357.17</v>
      </c>
      <c r="H75" s="142">
        <v>357.17</v>
      </c>
      <c r="I75" s="142">
        <v>357.17</v>
      </c>
      <c r="J75" s="142">
        <v>357.17</v>
      </c>
      <c r="K75" s="142">
        <v>357.17</v>
      </c>
      <c r="L75" s="142">
        <v>357.17</v>
      </c>
      <c r="M75" s="142">
        <v>357.17</v>
      </c>
      <c r="N75" s="142">
        <v>357.17</v>
      </c>
      <c r="O75" s="142">
        <v>357.16</v>
      </c>
      <c r="P75" s="142">
        <v>357.16</v>
      </c>
      <c r="Q75" s="142">
        <v>357.16</v>
      </c>
      <c r="R75" s="142">
        <v>357.16</v>
      </c>
      <c r="S75" s="142">
        <v>4286</v>
      </c>
    </row>
    <row r="76" spans="1:19" x14ac:dyDescent="0.25">
      <c r="A76" s="139"/>
      <c r="B76" s="139"/>
      <c r="C76" s="139"/>
      <c r="D76" s="139"/>
      <c r="E76" s="139"/>
      <c r="F76" s="139" t="s">
        <v>548</v>
      </c>
      <c r="G76" s="142">
        <v>372.83</v>
      </c>
      <c r="H76" s="142">
        <v>372.83</v>
      </c>
      <c r="I76" s="142">
        <v>372.83</v>
      </c>
      <c r="J76" s="142">
        <v>372.83</v>
      </c>
      <c r="K76" s="142">
        <v>372.83</v>
      </c>
      <c r="L76" s="142">
        <v>372.83</v>
      </c>
      <c r="M76" s="142">
        <v>372.83</v>
      </c>
      <c r="N76" s="142">
        <v>372.83</v>
      </c>
      <c r="O76" s="142">
        <v>372.84</v>
      </c>
      <c r="P76" s="142">
        <v>372.84</v>
      </c>
      <c r="Q76" s="142">
        <v>372.84</v>
      </c>
      <c r="R76" s="142">
        <v>372.84</v>
      </c>
      <c r="S76" s="142">
        <v>4474</v>
      </c>
    </row>
    <row r="77" spans="1:19" ht="15.75" thickBot="1" x14ac:dyDescent="0.3">
      <c r="A77" s="139"/>
      <c r="B77" s="139"/>
      <c r="C77" s="139"/>
      <c r="D77" s="139"/>
      <c r="E77" s="139"/>
      <c r="F77" s="139" t="s">
        <v>549</v>
      </c>
      <c r="G77" s="144">
        <v>409.17</v>
      </c>
      <c r="H77" s="144">
        <v>409.17</v>
      </c>
      <c r="I77" s="144">
        <v>409.17</v>
      </c>
      <c r="J77" s="144">
        <v>409.17</v>
      </c>
      <c r="K77" s="144">
        <v>409.17</v>
      </c>
      <c r="L77" s="144">
        <v>409.17</v>
      </c>
      <c r="M77" s="144">
        <v>409.17</v>
      </c>
      <c r="N77" s="144">
        <v>409.17</v>
      </c>
      <c r="O77" s="144">
        <v>409.16</v>
      </c>
      <c r="P77" s="144">
        <v>409.16</v>
      </c>
      <c r="Q77" s="144">
        <v>409.16</v>
      </c>
      <c r="R77" s="144">
        <v>409.16</v>
      </c>
      <c r="S77" s="144">
        <v>4910</v>
      </c>
    </row>
    <row r="78" spans="1:19" ht="15.75" thickBot="1" x14ac:dyDescent="0.3">
      <c r="A78" s="139"/>
      <c r="B78" s="139"/>
      <c r="C78" s="139"/>
      <c r="D78" s="139"/>
      <c r="E78" s="139" t="s">
        <v>550</v>
      </c>
      <c r="F78" s="139"/>
      <c r="G78" s="145">
        <v>3101.92</v>
      </c>
      <c r="H78" s="145">
        <v>3101.92</v>
      </c>
      <c r="I78" s="145">
        <v>3101.92</v>
      </c>
      <c r="J78" s="145">
        <v>3101.92</v>
      </c>
      <c r="K78" s="145">
        <v>3101.92</v>
      </c>
      <c r="L78" s="145">
        <v>3101.92</v>
      </c>
      <c r="M78" s="145">
        <v>3101.92</v>
      </c>
      <c r="N78" s="145">
        <v>3101.92</v>
      </c>
      <c r="O78" s="145">
        <v>3101.91</v>
      </c>
      <c r="P78" s="145">
        <v>3101.91</v>
      </c>
      <c r="Q78" s="145">
        <v>3101.91</v>
      </c>
      <c r="R78" s="145">
        <v>3101.91</v>
      </c>
      <c r="S78" s="145">
        <v>37223</v>
      </c>
    </row>
    <row r="79" spans="1:19" x14ac:dyDescent="0.25">
      <c r="A79" s="139"/>
      <c r="B79" s="139"/>
      <c r="C79" s="139"/>
      <c r="D79" s="139" t="s">
        <v>551</v>
      </c>
      <c r="E79" s="139"/>
      <c r="F79" s="139"/>
      <c r="G79" s="142">
        <v>6693.59</v>
      </c>
      <c r="H79" s="142">
        <v>6693.59</v>
      </c>
      <c r="I79" s="142">
        <v>6693.59</v>
      </c>
      <c r="J79" s="142">
        <v>6693.59</v>
      </c>
      <c r="K79" s="142">
        <v>6693.59</v>
      </c>
      <c r="L79" s="142">
        <v>6693.59</v>
      </c>
      <c r="M79" s="142">
        <v>6693.59</v>
      </c>
      <c r="N79" s="142">
        <v>6693.59</v>
      </c>
      <c r="O79" s="142">
        <v>6693.57</v>
      </c>
      <c r="P79" s="142">
        <v>6693.57</v>
      </c>
      <c r="Q79" s="142">
        <v>6693.57</v>
      </c>
      <c r="R79" s="142">
        <v>6693.57</v>
      </c>
      <c r="S79" s="142">
        <v>80323</v>
      </c>
    </row>
    <row r="80" spans="1:19" x14ac:dyDescent="0.25">
      <c r="A80" s="139"/>
      <c r="B80" s="139"/>
      <c r="C80" s="139"/>
      <c r="D80" s="139" t="s">
        <v>552</v>
      </c>
      <c r="E80" s="139"/>
      <c r="F80" s="139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</row>
    <row r="81" spans="1:19" x14ac:dyDescent="0.25">
      <c r="A81" s="139"/>
      <c r="B81" s="139"/>
      <c r="C81" s="139"/>
      <c r="D81" s="139"/>
      <c r="E81" s="139" t="s">
        <v>553</v>
      </c>
      <c r="F81" s="139"/>
      <c r="G81" s="142">
        <v>153</v>
      </c>
      <c r="H81" s="142">
        <v>153</v>
      </c>
      <c r="I81" s="142">
        <v>153</v>
      </c>
      <c r="J81" s="142">
        <v>153</v>
      </c>
      <c r="K81" s="142">
        <v>153</v>
      </c>
      <c r="L81" s="142">
        <v>153</v>
      </c>
      <c r="M81" s="142">
        <v>153</v>
      </c>
      <c r="N81" s="142">
        <v>153</v>
      </c>
      <c r="O81" s="142">
        <v>153</v>
      </c>
      <c r="P81" s="142">
        <v>153</v>
      </c>
      <c r="Q81" s="142">
        <v>153</v>
      </c>
      <c r="R81" s="142">
        <v>153</v>
      </c>
      <c r="S81" s="142">
        <v>1836</v>
      </c>
    </row>
    <row r="82" spans="1:19" x14ac:dyDescent="0.25">
      <c r="A82" s="139"/>
      <c r="B82" s="139"/>
      <c r="C82" s="139"/>
      <c r="D82" s="139"/>
      <c r="E82" s="139" t="s">
        <v>554</v>
      </c>
      <c r="F82" s="139"/>
      <c r="G82" s="142">
        <v>765</v>
      </c>
      <c r="H82" s="142">
        <v>765</v>
      </c>
      <c r="I82" s="142">
        <v>765</v>
      </c>
      <c r="J82" s="142">
        <v>765</v>
      </c>
      <c r="K82" s="142">
        <v>765</v>
      </c>
      <c r="L82" s="142">
        <v>765</v>
      </c>
      <c r="M82" s="142">
        <v>765</v>
      </c>
      <c r="N82" s="142">
        <v>765</v>
      </c>
      <c r="O82" s="142">
        <v>765</v>
      </c>
      <c r="P82" s="142">
        <v>765</v>
      </c>
      <c r="Q82" s="142">
        <v>765</v>
      </c>
      <c r="R82" s="142">
        <v>765</v>
      </c>
      <c r="S82" s="142">
        <v>9180</v>
      </c>
    </row>
    <row r="83" spans="1:19" x14ac:dyDescent="0.25">
      <c r="A83" s="139"/>
      <c r="B83" s="139"/>
      <c r="C83" s="139"/>
      <c r="D83" s="139"/>
      <c r="E83" s="139" t="s">
        <v>555</v>
      </c>
      <c r="F83" s="139"/>
      <c r="G83" s="142">
        <v>161.5</v>
      </c>
      <c r="H83" s="142">
        <v>161.5</v>
      </c>
      <c r="I83" s="142">
        <v>161.5</v>
      </c>
      <c r="J83" s="142">
        <v>161.5</v>
      </c>
      <c r="K83" s="142">
        <v>161.5</v>
      </c>
      <c r="L83" s="142">
        <v>161.5</v>
      </c>
      <c r="M83" s="142">
        <v>161.5</v>
      </c>
      <c r="N83" s="142">
        <v>161.5</v>
      </c>
      <c r="O83" s="142">
        <v>161.5</v>
      </c>
      <c r="P83" s="142">
        <v>161.5</v>
      </c>
      <c r="Q83" s="142">
        <v>161.5</v>
      </c>
      <c r="R83" s="142">
        <v>161.5</v>
      </c>
      <c r="S83" s="142">
        <v>1938</v>
      </c>
    </row>
    <row r="84" spans="1:19" x14ac:dyDescent="0.25">
      <c r="A84" s="139"/>
      <c r="B84" s="139"/>
      <c r="C84" s="139"/>
      <c r="D84" s="139"/>
      <c r="E84" s="139" t="s">
        <v>556</v>
      </c>
      <c r="F84" s="139"/>
      <c r="G84" s="142">
        <v>136</v>
      </c>
      <c r="H84" s="142">
        <v>136</v>
      </c>
      <c r="I84" s="142">
        <v>136</v>
      </c>
      <c r="J84" s="142">
        <v>136</v>
      </c>
      <c r="K84" s="142">
        <v>136</v>
      </c>
      <c r="L84" s="142">
        <v>136</v>
      </c>
      <c r="M84" s="142">
        <v>136</v>
      </c>
      <c r="N84" s="142">
        <v>136</v>
      </c>
      <c r="O84" s="142">
        <v>136</v>
      </c>
      <c r="P84" s="142">
        <v>136</v>
      </c>
      <c r="Q84" s="142">
        <v>136</v>
      </c>
      <c r="R84" s="142">
        <v>136</v>
      </c>
      <c r="S84" s="142">
        <v>1632</v>
      </c>
    </row>
    <row r="85" spans="1:19" x14ac:dyDescent="0.25">
      <c r="A85" s="139"/>
      <c r="B85" s="139"/>
      <c r="C85" s="139"/>
      <c r="D85" s="139"/>
      <c r="E85" s="139" t="s">
        <v>557</v>
      </c>
      <c r="F85" s="139"/>
      <c r="G85" s="142">
        <v>663</v>
      </c>
      <c r="H85" s="142">
        <v>663</v>
      </c>
      <c r="I85" s="142">
        <v>663</v>
      </c>
      <c r="J85" s="142">
        <v>663</v>
      </c>
      <c r="K85" s="142">
        <v>663</v>
      </c>
      <c r="L85" s="142">
        <v>663</v>
      </c>
      <c r="M85" s="142">
        <v>663</v>
      </c>
      <c r="N85" s="142">
        <v>663</v>
      </c>
      <c r="O85" s="142">
        <v>663</v>
      </c>
      <c r="P85" s="142">
        <v>663</v>
      </c>
      <c r="Q85" s="142">
        <v>663</v>
      </c>
      <c r="R85" s="142">
        <v>663</v>
      </c>
      <c r="S85" s="142">
        <v>7956</v>
      </c>
    </row>
    <row r="86" spans="1:19" x14ac:dyDescent="0.25">
      <c r="A86" s="139"/>
      <c r="B86" s="139"/>
      <c r="C86" s="139"/>
      <c r="D86" s="139"/>
      <c r="E86" s="139" t="s">
        <v>558</v>
      </c>
      <c r="F86" s="139"/>
      <c r="G86" s="142">
        <v>156.25</v>
      </c>
      <c r="H86" s="142">
        <v>156.25</v>
      </c>
      <c r="I86" s="142">
        <v>156.25</v>
      </c>
      <c r="J86" s="142">
        <v>156.25</v>
      </c>
      <c r="K86" s="142">
        <v>156.25</v>
      </c>
      <c r="L86" s="142">
        <v>156.25</v>
      </c>
      <c r="M86" s="142">
        <v>156.25</v>
      </c>
      <c r="N86" s="142">
        <v>156.25</v>
      </c>
      <c r="O86" s="142">
        <v>156.25</v>
      </c>
      <c r="P86" s="142">
        <v>156.25</v>
      </c>
      <c r="Q86" s="142">
        <v>156.25</v>
      </c>
      <c r="R86" s="142">
        <v>156.25</v>
      </c>
      <c r="S86" s="142">
        <v>1875</v>
      </c>
    </row>
    <row r="87" spans="1:19" ht="15.75" thickBot="1" x14ac:dyDescent="0.3">
      <c r="A87" s="139"/>
      <c r="B87" s="139"/>
      <c r="C87" s="139"/>
      <c r="D87" s="139"/>
      <c r="E87" s="139" t="s">
        <v>559</v>
      </c>
      <c r="F87" s="139"/>
      <c r="G87" s="143">
        <v>10.17</v>
      </c>
      <c r="H87" s="143">
        <v>10.17</v>
      </c>
      <c r="I87" s="143">
        <v>10.17</v>
      </c>
      <c r="J87" s="143">
        <v>10.17</v>
      </c>
      <c r="K87" s="143">
        <v>10.17</v>
      </c>
      <c r="L87" s="143">
        <v>10.17</v>
      </c>
      <c r="M87" s="143">
        <v>10.17</v>
      </c>
      <c r="N87" s="143">
        <v>10.17</v>
      </c>
      <c r="O87" s="143">
        <v>10.16</v>
      </c>
      <c r="P87" s="143">
        <v>10.16</v>
      </c>
      <c r="Q87" s="143">
        <v>10.16</v>
      </c>
      <c r="R87" s="143">
        <v>10.16</v>
      </c>
      <c r="S87" s="143">
        <v>122</v>
      </c>
    </row>
    <row r="88" spans="1:19" x14ac:dyDescent="0.25">
      <c r="A88" s="139"/>
      <c r="B88" s="139"/>
      <c r="C88" s="139"/>
      <c r="D88" s="139" t="s">
        <v>560</v>
      </c>
      <c r="E88" s="139"/>
      <c r="F88" s="139"/>
      <c r="G88" s="142">
        <v>2044.92</v>
      </c>
      <c r="H88" s="142">
        <v>2044.92</v>
      </c>
      <c r="I88" s="142">
        <v>2044.92</v>
      </c>
      <c r="J88" s="142">
        <v>2044.92</v>
      </c>
      <c r="K88" s="142">
        <v>2044.92</v>
      </c>
      <c r="L88" s="142">
        <v>2044.92</v>
      </c>
      <c r="M88" s="142">
        <v>2044.92</v>
      </c>
      <c r="N88" s="142">
        <v>2044.92</v>
      </c>
      <c r="O88" s="142">
        <v>2044.91</v>
      </c>
      <c r="P88" s="142">
        <v>2044.91</v>
      </c>
      <c r="Q88" s="142">
        <v>2044.91</v>
      </c>
      <c r="R88" s="142">
        <v>2044.91</v>
      </c>
      <c r="S88" s="142">
        <v>24539</v>
      </c>
    </row>
    <row r="89" spans="1:19" x14ac:dyDescent="0.25">
      <c r="A89" s="139"/>
      <c r="B89" s="139"/>
      <c r="C89" s="139"/>
      <c r="D89" s="139" t="s">
        <v>561</v>
      </c>
      <c r="E89" s="139"/>
      <c r="F89" s="139"/>
      <c r="G89" s="142">
        <v>0</v>
      </c>
      <c r="H89" s="142">
        <v>0</v>
      </c>
      <c r="I89" s="142">
        <v>2800</v>
      </c>
      <c r="J89" s="142">
        <v>2800</v>
      </c>
      <c r="K89" s="142">
        <v>2800</v>
      </c>
      <c r="L89" s="142">
        <v>2800</v>
      </c>
      <c r="M89" s="142">
        <v>2800</v>
      </c>
      <c r="N89" s="142">
        <v>2800</v>
      </c>
      <c r="O89" s="142">
        <v>2800</v>
      </c>
      <c r="P89" s="142">
        <v>2800</v>
      </c>
      <c r="Q89" s="142">
        <v>2800</v>
      </c>
      <c r="R89" s="142">
        <v>2800</v>
      </c>
      <c r="S89" s="142">
        <v>28000</v>
      </c>
    </row>
    <row r="90" spans="1:19" x14ac:dyDescent="0.25">
      <c r="A90" s="139"/>
      <c r="B90" s="139"/>
      <c r="C90" s="139"/>
      <c r="D90" s="139" t="s">
        <v>562</v>
      </c>
      <c r="E90" s="139"/>
      <c r="F90" s="139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</row>
    <row r="91" spans="1:19" x14ac:dyDescent="0.25">
      <c r="A91" s="139"/>
      <c r="B91" s="139"/>
      <c r="C91" s="139"/>
      <c r="D91" s="139"/>
      <c r="E91" s="139" t="s">
        <v>563</v>
      </c>
      <c r="F91" s="139"/>
      <c r="G91" s="142">
        <v>337.5</v>
      </c>
      <c r="H91" s="142">
        <v>337.5</v>
      </c>
      <c r="I91" s="142">
        <v>337.5</v>
      </c>
      <c r="J91" s="142">
        <v>337.5</v>
      </c>
      <c r="K91" s="142">
        <v>337.5</v>
      </c>
      <c r="L91" s="142">
        <v>337.5</v>
      </c>
      <c r="M91" s="142">
        <v>337.5</v>
      </c>
      <c r="N91" s="142">
        <v>337.5</v>
      </c>
      <c r="O91" s="142">
        <v>337.5</v>
      </c>
      <c r="P91" s="142">
        <v>337.5</v>
      </c>
      <c r="Q91" s="142">
        <v>337.5</v>
      </c>
      <c r="R91" s="142">
        <v>337.5</v>
      </c>
      <c r="S91" s="142">
        <v>4050</v>
      </c>
    </row>
    <row r="92" spans="1:19" x14ac:dyDescent="0.25">
      <c r="A92" s="139"/>
      <c r="B92" s="139"/>
      <c r="C92" s="139"/>
      <c r="D92" s="139"/>
      <c r="E92" s="139" t="s">
        <v>564</v>
      </c>
      <c r="F92" s="139"/>
      <c r="G92" s="142">
        <v>637.5</v>
      </c>
      <c r="H92" s="142">
        <v>637.5</v>
      </c>
      <c r="I92" s="142">
        <v>637.5</v>
      </c>
      <c r="J92" s="142">
        <v>637.5</v>
      </c>
      <c r="K92" s="142">
        <v>637.5</v>
      </c>
      <c r="L92" s="142">
        <v>637.5</v>
      </c>
      <c r="M92" s="142">
        <v>637.5</v>
      </c>
      <c r="N92" s="142">
        <v>637.5</v>
      </c>
      <c r="O92" s="142">
        <v>637.5</v>
      </c>
      <c r="P92" s="142">
        <v>637.5</v>
      </c>
      <c r="Q92" s="142">
        <v>637.5</v>
      </c>
      <c r="R92" s="142">
        <v>637.5</v>
      </c>
      <c r="S92" s="142">
        <v>7650</v>
      </c>
    </row>
    <row r="93" spans="1:19" x14ac:dyDescent="0.25">
      <c r="A93" s="139"/>
      <c r="B93" s="139"/>
      <c r="C93" s="139"/>
      <c r="D93" s="139"/>
      <c r="E93" s="139" t="s">
        <v>565</v>
      </c>
      <c r="F93" s="139"/>
      <c r="G93" s="142">
        <v>323.75</v>
      </c>
      <c r="H93" s="142">
        <v>323.75</v>
      </c>
      <c r="I93" s="142">
        <v>323.75</v>
      </c>
      <c r="J93" s="142">
        <v>323.75</v>
      </c>
      <c r="K93" s="142">
        <v>323.75</v>
      </c>
      <c r="L93" s="142">
        <v>323.75</v>
      </c>
      <c r="M93" s="142">
        <v>323.75</v>
      </c>
      <c r="N93" s="142">
        <v>323.75</v>
      </c>
      <c r="O93" s="142">
        <v>323.75</v>
      </c>
      <c r="P93" s="142">
        <v>323.75</v>
      </c>
      <c r="Q93" s="142">
        <v>323.75</v>
      </c>
      <c r="R93" s="142">
        <v>323.75</v>
      </c>
      <c r="S93" s="142">
        <v>3885</v>
      </c>
    </row>
    <row r="94" spans="1:19" x14ac:dyDescent="0.25">
      <c r="A94" s="139"/>
      <c r="B94" s="139"/>
      <c r="C94" s="139"/>
      <c r="D94" s="139"/>
      <c r="E94" s="139" t="s">
        <v>566</v>
      </c>
      <c r="F94" s="139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</row>
    <row r="95" spans="1:19" x14ac:dyDescent="0.25">
      <c r="A95" s="139"/>
      <c r="B95" s="139"/>
      <c r="C95" s="139"/>
      <c r="D95" s="139"/>
      <c r="E95" s="139"/>
      <c r="F95" s="139" t="s">
        <v>567</v>
      </c>
      <c r="G95" s="142">
        <v>250</v>
      </c>
      <c r="H95" s="142">
        <v>250</v>
      </c>
      <c r="I95" s="142">
        <v>250</v>
      </c>
      <c r="J95" s="142">
        <v>250</v>
      </c>
      <c r="K95" s="142">
        <v>250</v>
      </c>
      <c r="L95" s="142">
        <v>250</v>
      </c>
      <c r="M95" s="142">
        <v>250</v>
      </c>
      <c r="N95" s="142">
        <v>250</v>
      </c>
      <c r="O95" s="142">
        <v>250</v>
      </c>
      <c r="P95" s="142">
        <v>250</v>
      </c>
      <c r="Q95" s="142">
        <v>250</v>
      </c>
      <c r="R95" s="142">
        <v>250</v>
      </c>
      <c r="S95" s="142">
        <v>3000</v>
      </c>
    </row>
    <row r="96" spans="1:19" x14ac:dyDescent="0.25">
      <c r="A96" s="139"/>
      <c r="B96" s="139"/>
      <c r="C96" s="139"/>
      <c r="D96" s="139"/>
      <c r="E96" s="139"/>
      <c r="F96" s="139" t="s">
        <v>568</v>
      </c>
      <c r="G96" s="142">
        <v>0</v>
      </c>
      <c r="H96" s="142">
        <v>0</v>
      </c>
      <c r="I96" s="142">
        <v>0</v>
      </c>
      <c r="J96" s="142">
        <v>0</v>
      </c>
      <c r="K96" s="142">
        <v>0</v>
      </c>
      <c r="L96" s="142">
        <v>750</v>
      </c>
      <c r="M96" s="142">
        <v>0</v>
      </c>
      <c r="N96" s="142">
        <v>0</v>
      </c>
      <c r="O96" s="142">
        <v>0</v>
      </c>
      <c r="P96" s="142">
        <v>0</v>
      </c>
      <c r="Q96" s="142">
        <v>0</v>
      </c>
      <c r="R96" s="142">
        <v>0</v>
      </c>
      <c r="S96" s="142">
        <v>750</v>
      </c>
    </row>
    <row r="97" spans="1:19" ht="15.75" thickBot="1" x14ac:dyDescent="0.3">
      <c r="A97" s="139"/>
      <c r="B97" s="139"/>
      <c r="C97" s="139"/>
      <c r="D97" s="139"/>
      <c r="E97" s="139"/>
      <c r="F97" s="139" t="s">
        <v>569</v>
      </c>
      <c r="G97" s="144">
        <v>0</v>
      </c>
      <c r="H97" s="144">
        <v>0</v>
      </c>
      <c r="I97" s="144">
        <v>0</v>
      </c>
      <c r="J97" s="144">
        <v>0</v>
      </c>
      <c r="K97" s="144">
        <v>0</v>
      </c>
      <c r="L97" s="144">
        <v>0</v>
      </c>
      <c r="M97" s="144">
        <v>0</v>
      </c>
      <c r="N97" s="144">
        <v>0</v>
      </c>
      <c r="O97" s="144">
        <v>3750</v>
      </c>
      <c r="P97" s="144">
        <v>0</v>
      </c>
      <c r="Q97" s="144">
        <v>0</v>
      </c>
      <c r="R97" s="144">
        <v>0</v>
      </c>
      <c r="S97" s="144">
        <v>3750</v>
      </c>
    </row>
    <row r="98" spans="1:19" ht="15.75" thickBot="1" x14ac:dyDescent="0.3">
      <c r="A98" s="139"/>
      <c r="B98" s="139"/>
      <c r="C98" s="139"/>
      <c r="D98" s="139"/>
      <c r="E98" s="139" t="s">
        <v>570</v>
      </c>
      <c r="F98" s="139"/>
      <c r="G98" s="145">
        <v>250</v>
      </c>
      <c r="H98" s="145">
        <v>250</v>
      </c>
      <c r="I98" s="145">
        <v>250</v>
      </c>
      <c r="J98" s="145">
        <v>250</v>
      </c>
      <c r="K98" s="145">
        <v>250</v>
      </c>
      <c r="L98" s="145">
        <v>1000</v>
      </c>
      <c r="M98" s="145">
        <v>250</v>
      </c>
      <c r="N98" s="145">
        <v>250</v>
      </c>
      <c r="O98" s="145">
        <v>4000</v>
      </c>
      <c r="P98" s="145">
        <v>250</v>
      </c>
      <c r="Q98" s="145">
        <v>250</v>
      </c>
      <c r="R98" s="145">
        <v>250</v>
      </c>
      <c r="S98" s="145">
        <v>7500</v>
      </c>
    </row>
    <row r="99" spans="1:19" x14ac:dyDescent="0.25">
      <c r="A99" s="139"/>
      <c r="B99" s="139"/>
      <c r="C99" s="139"/>
      <c r="D99" s="139" t="s">
        <v>571</v>
      </c>
      <c r="E99" s="139"/>
      <c r="F99" s="139"/>
      <c r="G99" s="142">
        <v>1548.75</v>
      </c>
      <c r="H99" s="142">
        <v>1548.75</v>
      </c>
      <c r="I99" s="142">
        <v>1548.75</v>
      </c>
      <c r="J99" s="142">
        <v>1548.75</v>
      </c>
      <c r="K99" s="142">
        <v>1548.75</v>
      </c>
      <c r="L99" s="142">
        <v>2298.75</v>
      </c>
      <c r="M99" s="142">
        <v>1548.75</v>
      </c>
      <c r="N99" s="142">
        <v>1548.75</v>
      </c>
      <c r="O99" s="142">
        <v>5298.75</v>
      </c>
      <c r="P99" s="142">
        <v>1548.75</v>
      </c>
      <c r="Q99" s="142">
        <v>1548.75</v>
      </c>
      <c r="R99" s="142">
        <v>1548.75</v>
      </c>
      <c r="S99" s="142">
        <v>23085</v>
      </c>
    </row>
    <row r="100" spans="1:19" x14ac:dyDescent="0.25">
      <c r="A100" s="139"/>
      <c r="B100" s="139"/>
      <c r="C100" s="139"/>
      <c r="D100" s="139" t="s">
        <v>572</v>
      </c>
      <c r="E100" s="139"/>
      <c r="F100" s="139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</row>
    <row r="101" spans="1:19" x14ac:dyDescent="0.25">
      <c r="A101" s="139"/>
      <c r="B101" s="139"/>
      <c r="C101" s="139"/>
      <c r="D101" s="139"/>
      <c r="E101" s="139" t="s">
        <v>573</v>
      </c>
      <c r="F101" s="139"/>
      <c r="G101" s="142">
        <v>16.670000000000002</v>
      </c>
      <c r="H101" s="142">
        <v>16.670000000000002</v>
      </c>
      <c r="I101" s="142">
        <v>16.670000000000002</v>
      </c>
      <c r="J101" s="142">
        <v>16.670000000000002</v>
      </c>
      <c r="K101" s="142">
        <v>16.670000000000002</v>
      </c>
      <c r="L101" s="142">
        <v>16.670000000000002</v>
      </c>
      <c r="M101" s="142">
        <v>16.670000000000002</v>
      </c>
      <c r="N101" s="142">
        <v>16.670000000000002</v>
      </c>
      <c r="O101" s="142">
        <v>16.66</v>
      </c>
      <c r="P101" s="142">
        <v>16.66</v>
      </c>
      <c r="Q101" s="142">
        <v>16.66</v>
      </c>
      <c r="R101" s="142">
        <v>16.66</v>
      </c>
      <c r="S101" s="142">
        <v>200</v>
      </c>
    </row>
    <row r="102" spans="1:19" x14ac:dyDescent="0.25">
      <c r="A102" s="139"/>
      <c r="B102" s="139"/>
      <c r="C102" s="139"/>
      <c r="D102" s="139"/>
      <c r="E102" s="139" t="s">
        <v>574</v>
      </c>
      <c r="F102" s="139"/>
      <c r="G102" s="142">
        <v>8.33</v>
      </c>
      <c r="H102" s="142">
        <v>8.33</v>
      </c>
      <c r="I102" s="142">
        <v>8.33</v>
      </c>
      <c r="J102" s="142">
        <v>8.33</v>
      </c>
      <c r="K102" s="142">
        <v>8.33</v>
      </c>
      <c r="L102" s="142">
        <v>8.33</v>
      </c>
      <c r="M102" s="142">
        <v>8.33</v>
      </c>
      <c r="N102" s="142">
        <v>8.33</v>
      </c>
      <c r="O102" s="142">
        <v>8.34</v>
      </c>
      <c r="P102" s="142">
        <v>8.34</v>
      </c>
      <c r="Q102" s="142">
        <v>8.34</v>
      </c>
      <c r="R102" s="142">
        <v>8.34</v>
      </c>
      <c r="S102" s="142">
        <v>100</v>
      </c>
    </row>
    <row r="103" spans="1:19" x14ac:dyDescent="0.25">
      <c r="A103" s="139"/>
      <c r="B103" s="139"/>
      <c r="C103" s="139"/>
      <c r="D103" s="139"/>
      <c r="E103" s="139" t="s">
        <v>575</v>
      </c>
      <c r="F103" s="139"/>
      <c r="G103" s="142">
        <v>20.83</v>
      </c>
      <c r="H103" s="142">
        <v>20.83</v>
      </c>
      <c r="I103" s="142">
        <v>20.83</v>
      </c>
      <c r="J103" s="142">
        <v>20.83</v>
      </c>
      <c r="K103" s="142">
        <v>20.83</v>
      </c>
      <c r="L103" s="142">
        <v>20.83</v>
      </c>
      <c r="M103" s="142">
        <v>20.83</v>
      </c>
      <c r="N103" s="142">
        <v>20.83</v>
      </c>
      <c r="O103" s="142">
        <v>20.84</v>
      </c>
      <c r="P103" s="142">
        <v>20.84</v>
      </c>
      <c r="Q103" s="142">
        <v>20.84</v>
      </c>
      <c r="R103" s="142">
        <v>20.84</v>
      </c>
      <c r="S103" s="142">
        <v>250</v>
      </c>
    </row>
    <row r="104" spans="1:19" x14ac:dyDescent="0.25">
      <c r="A104" s="139"/>
      <c r="B104" s="139"/>
      <c r="C104" s="139"/>
      <c r="D104" s="139"/>
      <c r="E104" s="139" t="s">
        <v>576</v>
      </c>
      <c r="F104" s="139"/>
      <c r="G104" s="142">
        <v>33.33</v>
      </c>
      <c r="H104" s="142">
        <v>33.33</v>
      </c>
      <c r="I104" s="142">
        <v>33.33</v>
      </c>
      <c r="J104" s="142">
        <v>33.33</v>
      </c>
      <c r="K104" s="142">
        <v>33.33</v>
      </c>
      <c r="L104" s="142">
        <v>33.33</v>
      </c>
      <c r="M104" s="142">
        <v>33.33</v>
      </c>
      <c r="N104" s="142">
        <v>33.33</v>
      </c>
      <c r="O104" s="142">
        <v>33.340000000000003</v>
      </c>
      <c r="P104" s="142">
        <v>33.340000000000003</v>
      </c>
      <c r="Q104" s="142">
        <v>33.340000000000003</v>
      </c>
      <c r="R104" s="142">
        <v>33.340000000000003</v>
      </c>
      <c r="S104" s="142">
        <v>400</v>
      </c>
    </row>
    <row r="105" spans="1:19" x14ac:dyDescent="0.25">
      <c r="A105" s="139"/>
      <c r="B105" s="139"/>
      <c r="C105" s="139"/>
      <c r="D105" s="139"/>
      <c r="E105" s="139" t="s">
        <v>577</v>
      </c>
      <c r="F105" s="139"/>
      <c r="G105" s="142">
        <v>33.33</v>
      </c>
      <c r="H105" s="142">
        <v>33.33</v>
      </c>
      <c r="I105" s="142">
        <v>33.33</v>
      </c>
      <c r="J105" s="142">
        <v>33.33</v>
      </c>
      <c r="K105" s="142">
        <v>33.33</v>
      </c>
      <c r="L105" s="142">
        <v>33.33</v>
      </c>
      <c r="M105" s="142">
        <v>33.33</v>
      </c>
      <c r="N105" s="142">
        <v>33.33</v>
      </c>
      <c r="O105" s="142">
        <v>33.340000000000003</v>
      </c>
      <c r="P105" s="142">
        <v>33.340000000000003</v>
      </c>
      <c r="Q105" s="142">
        <v>33.340000000000003</v>
      </c>
      <c r="R105" s="142">
        <v>33.340000000000003</v>
      </c>
      <c r="S105" s="142">
        <v>400</v>
      </c>
    </row>
    <row r="106" spans="1:19" x14ac:dyDescent="0.25">
      <c r="A106" s="139"/>
      <c r="B106" s="139"/>
      <c r="C106" s="139"/>
      <c r="D106" s="139"/>
      <c r="E106" s="139" t="s">
        <v>578</v>
      </c>
      <c r="F106" s="139"/>
      <c r="G106" s="142">
        <v>33.33</v>
      </c>
      <c r="H106" s="142">
        <v>33.33</v>
      </c>
      <c r="I106" s="142">
        <v>33.33</v>
      </c>
      <c r="J106" s="142">
        <v>33.33</v>
      </c>
      <c r="K106" s="142">
        <v>33.33</v>
      </c>
      <c r="L106" s="142">
        <v>33.33</v>
      </c>
      <c r="M106" s="142">
        <v>33.33</v>
      </c>
      <c r="N106" s="142">
        <v>33.33</v>
      </c>
      <c r="O106" s="142">
        <v>33.340000000000003</v>
      </c>
      <c r="P106" s="142">
        <v>33.340000000000003</v>
      </c>
      <c r="Q106" s="142">
        <v>33.340000000000003</v>
      </c>
      <c r="R106" s="142">
        <v>33.340000000000003</v>
      </c>
      <c r="S106" s="142">
        <v>400</v>
      </c>
    </row>
    <row r="107" spans="1:19" x14ac:dyDescent="0.25">
      <c r="A107" s="139"/>
      <c r="B107" s="139"/>
      <c r="C107" s="139"/>
      <c r="D107" s="139"/>
      <c r="E107" s="139" t="s">
        <v>579</v>
      </c>
      <c r="F107" s="139"/>
      <c r="G107" s="142">
        <v>16.670000000000002</v>
      </c>
      <c r="H107" s="142">
        <v>16.670000000000002</v>
      </c>
      <c r="I107" s="142">
        <v>16.670000000000002</v>
      </c>
      <c r="J107" s="142">
        <v>16.670000000000002</v>
      </c>
      <c r="K107" s="142">
        <v>16.670000000000002</v>
      </c>
      <c r="L107" s="142">
        <v>16.670000000000002</v>
      </c>
      <c r="M107" s="142">
        <v>16.670000000000002</v>
      </c>
      <c r="N107" s="142">
        <v>16.670000000000002</v>
      </c>
      <c r="O107" s="142">
        <v>16.66</v>
      </c>
      <c r="P107" s="142">
        <v>16.66</v>
      </c>
      <c r="Q107" s="142">
        <v>16.66</v>
      </c>
      <c r="R107" s="142">
        <v>16.66</v>
      </c>
      <c r="S107" s="142">
        <v>200</v>
      </c>
    </row>
    <row r="108" spans="1:19" x14ac:dyDescent="0.25">
      <c r="A108" s="139"/>
      <c r="B108" s="139"/>
      <c r="C108" s="139"/>
      <c r="D108" s="139"/>
      <c r="E108" s="139" t="s">
        <v>580</v>
      </c>
      <c r="F108" s="139"/>
      <c r="G108" s="142">
        <v>58.33</v>
      </c>
      <c r="H108" s="142">
        <v>58.33</v>
      </c>
      <c r="I108" s="142">
        <v>58.33</v>
      </c>
      <c r="J108" s="142">
        <v>58.33</v>
      </c>
      <c r="K108" s="142">
        <v>58.33</v>
      </c>
      <c r="L108" s="142">
        <v>58.33</v>
      </c>
      <c r="M108" s="142">
        <v>58.33</v>
      </c>
      <c r="N108" s="142">
        <v>58.33</v>
      </c>
      <c r="O108" s="142">
        <v>58.34</v>
      </c>
      <c r="P108" s="142">
        <v>58.34</v>
      </c>
      <c r="Q108" s="142">
        <v>58.34</v>
      </c>
      <c r="R108" s="142">
        <v>58.34</v>
      </c>
      <c r="S108" s="142">
        <v>700</v>
      </c>
    </row>
    <row r="109" spans="1:19" x14ac:dyDescent="0.25">
      <c r="A109" s="139"/>
      <c r="B109" s="139"/>
      <c r="C109" s="139"/>
      <c r="D109" s="139"/>
      <c r="E109" s="139" t="s">
        <v>581</v>
      </c>
      <c r="F109" s="139"/>
      <c r="G109" s="142">
        <v>16.670000000000002</v>
      </c>
      <c r="H109" s="142">
        <v>16.670000000000002</v>
      </c>
      <c r="I109" s="142">
        <v>16.670000000000002</v>
      </c>
      <c r="J109" s="142">
        <v>16.670000000000002</v>
      </c>
      <c r="K109" s="142">
        <v>16.670000000000002</v>
      </c>
      <c r="L109" s="142">
        <v>16.670000000000002</v>
      </c>
      <c r="M109" s="142">
        <v>16.670000000000002</v>
      </c>
      <c r="N109" s="142">
        <v>16.670000000000002</v>
      </c>
      <c r="O109" s="142">
        <v>16.66</v>
      </c>
      <c r="P109" s="142">
        <v>16.66</v>
      </c>
      <c r="Q109" s="142">
        <v>16.66</v>
      </c>
      <c r="R109" s="142">
        <v>16.66</v>
      </c>
      <c r="S109" s="142">
        <v>200</v>
      </c>
    </row>
    <row r="110" spans="1:19" ht="15.75" thickBot="1" x14ac:dyDescent="0.3">
      <c r="A110" s="139"/>
      <c r="B110" s="139"/>
      <c r="C110" s="139"/>
      <c r="D110" s="139"/>
      <c r="E110" s="139" t="s">
        <v>582</v>
      </c>
      <c r="F110" s="139"/>
      <c r="G110" s="143">
        <v>0</v>
      </c>
      <c r="H110" s="143">
        <v>0</v>
      </c>
      <c r="I110" s="143">
        <v>0</v>
      </c>
      <c r="J110" s="143">
        <v>0</v>
      </c>
      <c r="K110" s="143">
        <v>500</v>
      </c>
      <c r="L110" s="143">
        <v>500</v>
      </c>
      <c r="M110" s="143">
        <v>0</v>
      </c>
      <c r="N110" s="143">
        <v>0</v>
      </c>
      <c r="O110" s="143">
        <v>0</v>
      </c>
      <c r="P110" s="143">
        <v>0</v>
      </c>
      <c r="Q110" s="143">
        <v>0</v>
      </c>
      <c r="R110" s="143">
        <v>0</v>
      </c>
      <c r="S110" s="143">
        <v>1000</v>
      </c>
    </row>
    <row r="111" spans="1:19" x14ac:dyDescent="0.25">
      <c r="A111" s="139"/>
      <c r="B111" s="139"/>
      <c r="C111" s="139"/>
      <c r="D111" s="139" t="s">
        <v>583</v>
      </c>
      <c r="E111" s="139"/>
      <c r="F111" s="139"/>
      <c r="G111" s="142">
        <v>237.49</v>
      </c>
      <c r="H111" s="142">
        <v>237.49</v>
      </c>
      <c r="I111" s="142">
        <v>237.49</v>
      </c>
      <c r="J111" s="142">
        <v>237.49</v>
      </c>
      <c r="K111" s="142">
        <v>737.49</v>
      </c>
      <c r="L111" s="142">
        <v>737.49</v>
      </c>
      <c r="M111" s="142">
        <v>237.49</v>
      </c>
      <c r="N111" s="142">
        <v>237.49</v>
      </c>
      <c r="O111" s="142">
        <v>237.52</v>
      </c>
      <c r="P111" s="142">
        <v>237.52</v>
      </c>
      <c r="Q111" s="142">
        <v>237.52</v>
      </c>
      <c r="R111" s="142">
        <v>237.52</v>
      </c>
      <c r="S111" s="142">
        <v>3850</v>
      </c>
    </row>
    <row r="112" spans="1:19" x14ac:dyDescent="0.25">
      <c r="A112" s="139"/>
      <c r="B112" s="139"/>
      <c r="C112" s="139"/>
      <c r="D112" s="139" t="s">
        <v>584</v>
      </c>
      <c r="E112" s="139"/>
      <c r="F112" s="139"/>
      <c r="G112" s="142">
        <v>2609.35</v>
      </c>
      <c r="H112" s="142">
        <v>2599.35</v>
      </c>
      <c r="I112" s="142">
        <v>2587.35</v>
      </c>
      <c r="J112" s="142">
        <v>2576.35</v>
      </c>
      <c r="K112" s="142">
        <v>2565.35</v>
      </c>
      <c r="L112" s="142">
        <v>2554.35</v>
      </c>
      <c r="M112" s="142">
        <v>2543.3000000000002</v>
      </c>
      <c r="N112" s="142">
        <v>2532.15</v>
      </c>
      <c r="O112" s="142">
        <v>2521.15</v>
      </c>
      <c r="P112" s="142">
        <v>2510.15</v>
      </c>
      <c r="Q112" s="142">
        <v>2499.15</v>
      </c>
      <c r="R112" s="142">
        <v>2489</v>
      </c>
      <c r="S112" s="142">
        <v>30587</v>
      </c>
    </row>
    <row r="113" spans="1:19" ht="15.75" thickBot="1" x14ac:dyDescent="0.3">
      <c r="A113" s="139"/>
      <c r="B113" s="139"/>
      <c r="C113" s="139"/>
      <c r="D113" s="139" t="s">
        <v>585</v>
      </c>
      <c r="E113" s="139"/>
      <c r="F113" s="139"/>
      <c r="G113" s="144">
        <v>2597.19</v>
      </c>
      <c r="H113" s="144">
        <v>2608.19</v>
      </c>
      <c r="I113" s="144">
        <v>2619.19</v>
      </c>
      <c r="J113" s="144">
        <v>2630.19</v>
      </c>
      <c r="K113" s="144">
        <v>2641.19</v>
      </c>
      <c r="L113" s="144">
        <v>2652.19</v>
      </c>
      <c r="M113" s="144">
        <v>2663.19</v>
      </c>
      <c r="N113" s="144">
        <v>2674.19</v>
      </c>
      <c r="O113" s="144">
        <v>2685.19</v>
      </c>
      <c r="P113" s="144">
        <v>2696.19</v>
      </c>
      <c r="Q113" s="144">
        <v>2707.1</v>
      </c>
      <c r="R113" s="144">
        <v>2719</v>
      </c>
      <c r="S113" s="144">
        <v>31893</v>
      </c>
    </row>
    <row r="114" spans="1:19" ht="15.75" thickBot="1" x14ac:dyDescent="0.3">
      <c r="A114" s="139"/>
      <c r="B114" s="139"/>
      <c r="C114" s="139" t="s">
        <v>143</v>
      </c>
      <c r="D114" s="139"/>
      <c r="E114" s="139"/>
      <c r="F114" s="139"/>
      <c r="G114" s="146">
        <v>68132.62</v>
      </c>
      <c r="H114" s="146">
        <v>48371.62</v>
      </c>
      <c r="I114" s="146">
        <v>51170.62</v>
      </c>
      <c r="J114" s="146">
        <v>51170.62</v>
      </c>
      <c r="K114" s="146">
        <v>51670.62</v>
      </c>
      <c r="L114" s="146">
        <v>52420.62</v>
      </c>
      <c r="M114" s="146">
        <v>51170.57</v>
      </c>
      <c r="N114" s="146">
        <v>51170.42</v>
      </c>
      <c r="O114" s="146">
        <v>54920.43</v>
      </c>
      <c r="P114" s="146">
        <v>51170.43</v>
      </c>
      <c r="Q114" s="146">
        <v>51170.34</v>
      </c>
      <c r="R114" s="146">
        <v>51172.09</v>
      </c>
      <c r="S114" s="146">
        <v>633711</v>
      </c>
    </row>
    <row r="115" spans="1:19" ht="15.75" thickBot="1" x14ac:dyDescent="0.3">
      <c r="A115" s="139"/>
      <c r="B115" s="139" t="s">
        <v>144</v>
      </c>
      <c r="C115" s="139"/>
      <c r="D115" s="139"/>
      <c r="E115" s="139"/>
      <c r="F115" s="139"/>
      <c r="G115" s="146">
        <v>120809.97</v>
      </c>
      <c r="H115" s="146">
        <v>-13729.03</v>
      </c>
      <c r="I115" s="146">
        <v>-17528.03</v>
      </c>
      <c r="J115" s="146">
        <v>-20428.03</v>
      </c>
      <c r="K115" s="146">
        <v>-12628.03</v>
      </c>
      <c r="L115" s="146">
        <v>2121.9699999999998</v>
      </c>
      <c r="M115" s="146">
        <v>-3327.98</v>
      </c>
      <c r="N115" s="146">
        <v>-10327.83</v>
      </c>
      <c r="O115" s="146">
        <v>-777.86</v>
      </c>
      <c r="P115" s="146">
        <v>-7427.86</v>
      </c>
      <c r="Q115" s="146">
        <v>-16427.77</v>
      </c>
      <c r="R115" s="146">
        <v>-20329.52</v>
      </c>
      <c r="S115" s="146">
        <v>0</v>
      </c>
    </row>
    <row r="116" spans="1:19" ht="15.75" thickBot="1" x14ac:dyDescent="0.3">
      <c r="A116" s="139" t="s">
        <v>151</v>
      </c>
      <c r="B116" s="139"/>
      <c r="C116" s="139"/>
      <c r="D116" s="139"/>
      <c r="E116" s="139"/>
      <c r="F116" s="139"/>
      <c r="G116" s="147">
        <v>120809.97</v>
      </c>
      <c r="H116" s="147">
        <v>-13729.03</v>
      </c>
      <c r="I116" s="147">
        <v>-17528.03</v>
      </c>
      <c r="J116" s="147">
        <v>-20428.03</v>
      </c>
      <c r="K116" s="147">
        <v>-12628.03</v>
      </c>
      <c r="L116" s="147">
        <v>2121.9699999999998</v>
      </c>
      <c r="M116" s="147">
        <v>-3327.98</v>
      </c>
      <c r="N116" s="147">
        <v>-10327.83</v>
      </c>
      <c r="O116" s="147">
        <v>-777.86</v>
      </c>
      <c r="P116" s="147">
        <v>-7427.86</v>
      </c>
      <c r="Q116" s="147">
        <v>-16427.77</v>
      </c>
      <c r="R116" s="147">
        <v>-20329.52</v>
      </c>
      <c r="S116" s="147">
        <v>0</v>
      </c>
    </row>
    <row r="117" spans="1:19" ht="15.75" thickTop="1" x14ac:dyDescent="0.25">
      <c r="A117" s="138"/>
      <c r="B117" s="138"/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</row>
  </sheetData>
  <pageMargins left="0.7" right="0.7" top="0.75" bottom="0.75" header="0.3" footer="0.3"/>
  <pageSetup orientation="portrait" r:id="rId1"/>
  <headerFooter>
    <oddHeader>&amp;C&amp;"Arial,Bold"&amp;14Valley Unitarian Universalist Church&amp;"-,Regular"&amp;11
&amp;"Arial,Bold"&amp;10Profit &amp; Loss Budget Overview
July 2021 through June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13</vt:i4>
      </vt:variant>
    </vt:vector>
  </HeadingPairs>
  <TitlesOfParts>
    <vt:vector size="29" baseType="lpstr">
      <vt:lpstr>Tracking</vt:lpstr>
      <vt:lpstr>09.21 P&amp;L Expanded</vt:lpstr>
      <vt:lpstr>09.21 Cash Reconciliation</vt:lpstr>
      <vt:lpstr>09.21 Balance Sheet</vt:lpstr>
      <vt:lpstr>Alert</vt:lpstr>
      <vt:lpstr>09.21 Statement of Cash Flow</vt:lpstr>
      <vt:lpstr>09.21 General Ledger</vt:lpstr>
      <vt:lpstr>21-22 P&amp;L by Month</vt:lpstr>
      <vt:lpstr>21-22 Budget by Month</vt:lpstr>
      <vt:lpstr>20-21 Budget by Month</vt:lpstr>
      <vt:lpstr>19-20 P&amp;L by Month</vt:lpstr>
      <vt:lpstr>18-19 P&amp;L by Month</vt:lpstr>
      <vt:lpstr>17-18 P&amp;L by Month</vt:lpstr>
      <vt:lpstr>16-17 P&amp;L by Month</vt:lpstr>
      <vt:lpstr>15-16 P&amp;L by Month</vt:lpstr>
      <vt:lpstr>14-15 P&amp;L by Month</vt:lpstr>
      <vt:lpstr>'09.21 Balance Sheet'!Print_Titles</vt:lpstr>
      <vt:lpstr>'09.21 Cash Reconciliation'!Print_Titles</vt:lpstr>
      <vt:lpstr>'09.21 General Ledger'!Print_Titles</vt:lpstr>
      <vt:lpstr>'09.21 P&amp;L Expanded'!Print_Titles</vt:lpstr>
      <vt:lpstr>'09.21 Statement of Cash Flow'!Print_Titles</vt:lpstr>
      <vt:lpstr>'14-15 P&amp;L by Month'!Print_Titles</vt:lpstr>
      <vt:lpstr>'15-16 P&amp;L by Month'!Print_Titles</vt:lpstr>
      <vt:lpstr>'16-17 P&amp;L by Month'!Print_Titles</vt:lpstr>
      <vt:lpstr>'17-18 P&amp;L by Month'!Print_Titles</vt:lpstr>
      <vt:lpstr>'18-19 P&amp;L by Month'!Print_Titles</vt:lpstr>
      <vt:lpstr>'19-20 P&amp;L by Month'!Print_Titles</vt:lpstr>
      <vt:lpstr>'20-21 Budget by Month'!Print_Titles</vt:lpstr>
      <vt:lpstr>Tracking!Print_Titles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Patton</dc:creator>
  <cp:lastModifiedBy>Anne Schneider</cp:lastModifiedBy>
  <cp:lastPrinted>2021-10-16T21:56:38Z</cp:lastPrinted>
  <dcterms:created xsi:type="dcterms:W3CDTF">2015-07-15T01:31:14Z</dcterms:created>
  <dcterms:modified xsi:type="dcterms:W3CDTF">2021-10-21T11:25:44Z</dcterms:modified>
</cp:coreProperties>
</file>