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cclenahan\Dropbox\DMC\VUU\VUU Budgets\VUU Budget 2019-20\"/>
    </mc:Choice>
  </mc:AlternateContent>
  <xr:revisionPtr revIDLastSave="0" documentId="13_ncr:1_{0E02494B-EE55-4578-A12F-51244FCAF528}" xr6:coauthVersionLast="36" xr6:coauthVersionMax="36" xr10:uidLastSave="{00000000-0000-0000-0000-000000000000}"/>
  <bookViews>
    <workbookView xWindow="0" yWindow="0" windowWidth="28800" windowHeight="13170" xr2:uid="{CDF628C3-1E35-4A6C-AC4F-ACDC28D13D3E}"/>
  </bookViews>
  <sheets>
    <sheet name="Final summary" sheetId="4" r:id="rId1"/>
    <sheet name="Final budget" sheetId="2" r:id="rId2"/>
    <sheet name="Weight Calcs" sheetId="3" r:id="rId3"/>
    <sheet name="Budget presented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62" i="4" l="1"/>
  <c r="Q162" i="4"/>
  <c r="P162" i="4"/>
  <c r="O162" i="4"/>
  <c r="N162" i="4"/>
  <c r="M162" i="4"/>
  <c r="L162" i="4"/>
  <c r="K162" i="4"/>
  <c r="J162" i="4"/>
  <c r="I162" i="4"/>
  <c r="H162" i="4"/>
  <c r="G162" i="4"/>
  <c r="R158" i="4"/>
  <c r="R159" i="4" s="1"/>
  <c r="Q158" i="4"/>
  <c r="Q159" i="4" s="1"/>
  <c r="P158" i="4"/>
  <c r="P159" i="4" s="1"/>
  <c r="O158" i="4"/>
  <c r="O159" i="4" s="1"/>
  <c r="N158" i="4"/>
  <c r="N159" i="4" s="1"/>
  <c r="M158" i="4"/>
  <c r="M159" i="4" s="1"/>
  <c r="L158" i="4"/>
  <c r="L159" i="4" s="1"/>
  <c r="K158" i="4"/>
  <c r="K159" i="4" s="1"/>
  <c r="J158" i="4"/>
  <c r="J159" i="4" s="1"/>
  <c r="I158" i="4"/>
  <c r="I159" i="4" s="1"/>
  <c r="H158" i="4"/>
  <c r="H159" i="4" s="1"/>
  <c r="G158" i="4"/>
  <c r="G159" i="4" s="1"/>
  <c r="H156" i="4"/>
  <c r="G156" i="4"/>
  <c r="R155" i="4"/>
  <c r="R156" i="4" s="1"/>
  <c r="Q155" i="4"/>
  <c r="Q156" i="4" s="1"/>
  <c r="P155" i="4"/>
  <c r="P156" i="4" s="1"/>
  <c r="O155" i="4"/>
  <c r="O156" i="4" s="1"/>
  <c r="N155" i="4"/>
  <c r="N156" i="4" s="1"/>
  <c r="M155" i="4"/>
  <c r="M156" i="4" s="1"/>
  <c r="L155" i="4"/>
  <c r="L156" i="4" s="1"/>
  <c r="K155" i="4"/>
  <c r="K156" i="4" s="1"/>
  <c r="J155" i="4"/>
  <c r="J156" i="4" s="1"/>
  <c r="I155" i="4"/>
  <c r="I156" i="4" s="1"/>
  <c r="O152" i="4"/>
  <c r="N152" i="4"/>
  <c r="M152" i="4"/>
  <c r="L152" i="4"/>
  <c r="K152" i="4"/>
  <c r="J152" i="4"/>
  <c r="I152" i="4"/>
  <c r="H152" i="4"/>
  <c r="G152" i="4"/>
  <c r="R151" i="4"/>
  <c r="R153" i="4" s="1"/>
  <c r="Q151" i="4"/>
  <c r="Q153" i="4" s="1"/>
  <c r="P151" i="4"/>
  <c r="P153" i="4" s="1"/>
  <c r="O151" i="4"/>
  <c r="N151" i="4"/>
  <c r="M151" i="4"/>
  <c r="L151" i="4"/>
  <c r="K151" i="4"/>
  <c r="J151" i="4"/>
  <c r="I151" i="4"/>
  <c r="H151" i="4"/>
  <c r="G151" i="4"/>
  <c r="N150" i="4"/>
  <c r="M150" i="4"/>
  <c r="L150" i="4"/>
  <c r="K150" i="4"/>
  <c r="J150" i="4"/>
  <c r="I150" i="4"/>
  <c r="H150" i="4"/>
  <c r="G150" i="4"/>
  <c r="N149" i="4"/>
  <c r="M149" i="4"/>
  <c r="L149" i="4"/>
  <c r="K149" i="4"/>
  <c r="J149" i="4"/>
  <c r="I149" i="4"/>
  <c r="H149" i="4"/>
  <c r="G149" i="4"/>
  <c r="O148" i="4"/>
  <c r="O153" i="4" s="1"/>
  <c r="N148" i="4"/>
  <c r="M148" i="4"/>
  <c r="L148" i="4"/>
  <c r="K148" i="4"/>
  <c r="K153" i="4" s="1"/>
  <c r="J148" i="4"/>
  <c r="I148" i="4"/>
  <c r="I153" i="4" s="1"/>
  <c r="H148" i="4"/>
  <c r="G148" i="4"/>
  <c r="G153" i="4" s="1"/>
  <c r="L145" i="4"/>
  <c r="K145" i="4"/>
  <c r="J145" i="4"/>
  <c r="I145" i="4"/>
  <c r="H145" i="4"/>
  <c r="G145" i="4"/>
  <c r="P144" i="4"/>
  <c r="O144" i="4"/>
  <c r="N144" i="4"/>
  <c r="M144" i="4"/>
  <c r="L144" i="4"/>
  <c r="K144" i="4"/>
  <c r="J144" i="4"/>
  <c r="I144" i="4"/>
  <c r="H144" i="4"/>
  <c r="G144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N142" i="4"/>
  <c r="M142" i="4"/>
  <c r="L142" i="4"/>
  <c r="K142" i="4"/>
  <c r="J142" i="4"/>
  <c r="I142" i="4"/>
  <c r="H142" i="4"/>
  <c r="G142" i="4"/>
  <c r="R141" i="4"/>
  <c r="R146" i="4" s="1"/>
  <c r="Q141" i="4"/>
  <c r="Q146" i="4" s="1"/>
  <c r="P141" i="4"/>
  <c r="P146" i="4" s="1"/>
  <c r="O141" i="4"/>
  <c r="O146" i="4" s="1"/>
  <c r="N141" i="4"/>
  <c r="N146" i="4" s="1"/>
  <c r="M141" i="4"/>
  <c r="M146" i="4" s="1"/>
  <c r="L141" i="4"/>
  <c r="K141" i="4"/>
  <c r="J141" i="4"/>
  <c r="J146" i="4" s="1"/>
  <c r="I141" i="4"/>
  <c r="I146" i="4" s="1"/>
  <c r="H141" i="4"/>
  <c r="G141" i="4"/>
  <c r="L138" i="4"/>
  <c r="K138" i="4"/>
  <c r="J138" i="4"/>
  <c r="I138" i="4"/>
  <c r="H138" i="4"/>
  <c r="G138" i="4"/>
  <c r="O137" i="4"/>
  <c r="N137" i="4"/>
  <c r="M137" i="4"/>
  <c r="L137" i="4"/>
  <c r="K137" i="4"/>
  <c r="J137" i="4"/>
  <c r="I137" i="4"/>
  <c r="H137" i="4"/>
  <c r="G137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P130" i="4"/>
  <c r="O130" i="4"/>
  <c r="N130" i="4"/>
  <c r="M130" i="4"/>
  <c r="L130" i="4"/>
  <c r="K130" i="4"/>
  <c r="J130" i="4"/>
  <c r="I130" i="4"/>
  <c r="H130" i="4"/>
  <c r="G130" i="4"/>
  <c r="P129" i="4"/>
  <c r="O129" i="4"/>
  <c r="N129" i="4"/>
  <c r="M129" i="4"/>
  <c r="L129" i="4"/>
  <c r="K129" i="4"/>
  <c r="J129" i="4"/>
  <c r="I129" i="4"/>
  <c r="H129" i="4"/>
  <c r="G129" i="4"/>
  <c r="R128" i="4"/>
  <c r="R139" i="4" s="1"/>
  <c r="Q128" i="4"/>
  <c r="Q139" i="4" s="1"/>
  <c r="P128" i="4"/>
  <c r="P139" i="4" s="1"/>
  <c r="O128" i="4"/>
  <c r="O139" i="4" s="1"/>
  <c r="N128" i="4"/>
  <c r="M128" i="4"/>
  <c r="M139" i="4" s="1"/>
  <c r="L128" i="4"/>
  <c r="K128" i="4"/>
  <c r="J128" i="4"/>
  <c r="I128" i="4"/>
  <c r="I139" i="4" s="1"/>
  <c r="H128" i="4"/>
  <c r="G128" i="4"/>
  <c r="R126" i="4"/>
  <c r="N125" i="4"/>
  <c r="M125" i="4"/>
  <c r="L125" i="4"/>
  <c r="K125" i="4"/>
  <c r="J125" i="4"/>
  <c r="I125" i="4"/>
  <c r="H125" i="4"/>
  <c r="G125" i="4"/>
  <c r="Q124" i="4"/>
  <c r="P124" i="4"/>
  <c r="O124" i="4"/>
  <c r="N124" i="4"/>
  <c r="M124" i="4"/>
  <c r="L124" i="4"/>
  <c r="K124" i="4"/>
  <c r="J124" i="4"/>
  <c r="I124" i="4"/>
  <c r="H124" i="4"/>
  <c r="G124" i="4"/>
  <c r="Q123" i="4"/>
  <c r="P123" i="4"/>
  <c r="P126" i="4" s="1"/>
  <c r="O123" i="4"/>
  <c r="O126" i="4" s="1"/>
  <c r="N123" i="4"/>
  <c r="M123" i="4"/>
  <c r="L123" i="4"/>
  <c r="K123" i="4"/>
  <c r="J123" i="4"/>
  <c r="I123" i="4"/>
  <c r="H123" i="4"/>
  <c r="G123" i="4"/>
  <c r="N122" i="4"/>
  <c r="M122" i="4"/>
  <c r="L122" i="4"/>
  <c r="L126" i="4" s="1"/>
  <c r="K122" i="4"/>
  <c r="K126" i="4" s="1"/>
  <c r="J122" i="4"/>
  <c r="I122" i="4"/>
  <c r="H122" i="4"/>
  <c r="H126" i="4" s="1"/>
  <c r="G122" i="4"/>
  <c r="G126" i="4" s="1"/>
  <c r="R119" i="4"/>
  <c r="Q119" i="4"/>
  <c r="P119" i="4"/>
  <c r="O119" i="4"/>
  <c r="N119" i="4"/>
  <c r="M119" i="4"/>
  <c r="L119" i="4"/>
  <c r="K119" i="4"/>
  <c r="J119" i="4"/>
  <c r="I119" i="4"/>
  <c r="H119" i="4"/>
  <c r="G119" i="4"/>
  <c r="R117" i="4"/>
  <c r="Q116" i="4"/>
  <c r="Q117" i="4" s="1"/>
  <c r="P116" i="4"/>
  <c r="P117" i="4" s="1"/>
  <c r="O116" i="4"/>
  <c r="O117" i="4" s="1"/>
  <c r="N116" i="4"/>
  <c r="N117" i="4" s="1"/>
  <c r="M116" i="4"/>
  <c r="M117" i="4" s="1"/>
  <c r="L116" i="4"/>
  <c r="L117" i="4" s="1"/>
  <c r="K116" i="4"/>
  <c r="K117" i="4" s="1"/>
  <c r="J116" i="4"/>
  <c r="J117" i="4" s="1"/>
  <c r="I116" i="4"/>
  <c r="I117" i="4" s="1"/>
  <c r="H116" i="4"/>
  <c r="H117" i="4" s="1"/>
  <c r="G116" i="4"/>
  <c r="G117" i="4" s="1"/>
  <c r="R114" i="4"/>
  <c r="Q113" i="4"/>
  <c r="Q114" i="4" s="1"/>
  <c r="P113" i="4"/>
  <c r="P114" i="4" s="1"/>
  <c r="O113" i="4"/>
  <c r="N113" i="4"/>
  <c r="M113" i="4"/>
  <c r="L113" i="4"/>
  <c r="K113" i="4"/>
  <c r="J113" i="4"/>
  <c r="I113" i="4"/>
  <c r="H113" i="4"/>
  <c r="G113" i="4"/>
  <c r="O112" i="4"/>
  <c r="O114" i="4" s="1"/>
  <c r="N112" i="4"/>
  <c r="M112" i="4"/>
  <c r="M114" i="4" s="1"/>
  <c r="L112" i="4"/>
  <c r="K112" i="4"/>
  <c r="K114" i="4" s="1"/>
  <c r="J112" i="4"/>
  <c r="I112" i="4"/>
  <c r="I114" i="4" s="1"/>
  <c r="H112" i="4"/>
  <c r="G112" i="4"/>
  <c r="G114" i="4" s="1"/>
  <c r="R110" i="4"/>
  <c r="Q110" i="4"/>
  <c r="P110" i="4"/>
  <c r="O110" i="4"/>
  <c r="N110" i="4"/>
  <c r="M110" i="4"/>
  <c r="L110" i="4"/>
  <c r="K110" i="4"/>
  <c r="J110" i="4"/>
  <c r="I110" i="4"/>
  <c r="H110" i="4"/>
  <c r="G110" i="4"/>
  <c r="R109" i="4"/>
  <c r="Q109" i="4"/>
  <c r="P108" i="4"/>
  <c r="P109" i="4" s="1"/>
  <c r="O108" i="4"/>
  <c r="N108" i="4"/>
  <c r="M108" i="4"/>
  <c r="L108" i="4"/>
  <c r="K108" i="4"/>
  <c r="J108" i="4"/>
  <c r="I108" i="4"/>
  <c r="H108" i="4"/>
  <c r="G108" i="4"/>
  <c r="O107" i="4"/>
  <c r="N107" i="4"/>
  <c r="N109" i="4" s="1"/>
  <c r="M107" i="4"/>
  <c r="L107" i="4"/>
  <c r="K107" i="4"/>
  <c r="K109" i="4" s="1"/>
  <c r="J107" i="4"/>
  <c r="J109" i="4" s="1"/>
  <c r="I107" i="4"/>
  <c r="H107" i="4"/>
  <c r="G107" i="4"/>
  <c r="G109" i="4" s="1"/>
  <c r="R105" i="4"/>
  <c r="R120" i="4" s="1"/>
  <c r="Q105" i="4"/>
  <c r="P105" i="4"/>
  <c r="O105" i="4"/>
  <c r="N105" i="4"/>
  <c r="N104" i="4"/>
  <c r="M104" i="4"/>
  <c r="M105" i="4" s="1"/>
  <c r="L104" i="4"/>
  <c r="L105" i="4" s="1"/>
  <c r="K104" i="4"/>
  <c r="K105" i="4" s="1"/>
  <c r="J104" i="4"/>
  <c r="J105" i="4" s="1"/>
  <c r="I104" i="4"/>
  <c r="I105" i="4" s="1"/>
  <c r="H104" i="4"/>
  <c r="H105" i="4" s="1"/>
  <c r="G104" i="4"/>
  <c r="G105" i="4" s="1"/>
  <c r="Q99" i="4"/>
  <c r="P99" i="4"/>
  <c r="O99" i="4"/>
  <c r="N99" i="4"/>
  <c r="M99" i="4"/>
  <c r="L99" i="4"/>
  <c r="K99" i="4"/>
  <c r="J99" i="4"/>
  <c r="I99" i="4"/>
  <c r="H99" i="4"/>
  <c r="G99" i="4"/>
  <c r="M98" i="4"/>
  <c r="L98" i="4"/>
  <c r="K98" i="4"/>
  <c r="J98" i="4"/>
  <c r="I98" i="4"/>
  <c r="H98" i="4"/>
  <c r="G98" i="4"/>
  <c r="M97" i="4"/>
  <c r="L97" i="4"/>
  <c r="K97" i="4"/>
  <c r="J97" i="4"/>
  <c r="I97" i="4"/>
  <c r="H97" i="4"/>
  <c r="G97" i="4"/>
  <c r="N96" i="4"/>
  <c r="M96" i="4"/>
  <c r="L96" i="4"/>
  <c r="K96" i="4"/>
  <c r="J96" i="4"/>
  <c r="I96" i="4"/>
  <c r="H96" i="4"/>
  <c r="G96" i="4"/>
  <c r="R95" i="4"/>
  <c r="R100" i="4" s="1"/>
  <c r="Q95" i="4"/>
  <c r="P95" i="4"/>
  <c r="O95" i="4"/>
  <c r="N95" i="4"/>
  <c r="M95" i="4"/>
  <c r="L95" i="4"/>
  <c r="K95" i="4"/>
  <c r="J95" i="4"/>
  <c r="I95" i="4"/>
  <c r="H95" i="4"/>
  <c r="G95" i="4"/>
  <c r="Q94" i="4"/>
  <c r="P94" i="4"/>
  <c r="O94" i="4"/>
  <c r="N94" i="4"/>
  <c r="M94" i="4"/>
  <c r="L94" i="4"/>
  <c r="K94" i="4"/>
  <c r="J94" i="4"/>
  <c r="I94" i="4"/>
  <c r="H94" i="4"/>
  <c r="G94" i="4"/>
  <c r="R92" i="4"/>
  <c r="M91" i="4"/>
  <c r="L91" i="4"/>
  <c r="K91" i="4"/>
  <c r="J91" i="4"/>
  <c r="I91" i="4"/>
  <c r="H91" i="4"/>
  <c r="G91" i="4"/>
  <c r="Q90" i="4"/>
  <c r="P90" i="4"/>
  <c r="O90" i="4"/>
  <c r="N90" i="4"/>
  <c r="M90" i="4"/>
  <c r="L90" i="4"/>
  <c r="K90" i="4"/>
  <c r="J90" i="4"/>
  <c r="I90" i="4"/>
  <c r="H90" i="4"/>
  <c r="G90" i="4"/>
  <c r="Q89" i="4"/>
  <c r="Q92" i="4" s="1"/>
  <c r="P89" i="4"/>
  <c r="O89" i="4"/>
  <c r="N89" i="4"/>
  <c r="M89" i="4"/>
  <c r="L89" i="4"/>
  <c r="K89" i="4"/>
  <c r="J89" i="4"/>
  <c r="I89" i="4"/>
  <c r="H89" i="4"/>
  <c r="G89" i="4"/>
  <c r="L88" i="4"/>
  <c r="K88" i="4"/>
  <c r="J88" i="4"/>
  <c r="I88" i="4"/>
  <c r="H88" i="4"/>
  <c r="G88" i="4"/>
  <c r="N87" i="4"/>
  <c r="M87" i="4"/>
  <c r="L87" i="4"/>
  <c r="K87" i="4"/>
  <c r="J87" i="4"/>
  <c r="I87" i="4"/>
  <c r="H87" i="4"/>
  <c r="G87" i="4"/>
  <c r="L86" i="4"/>
  <c r="K86" i="4"/>
  <c r="J86" i="4"/>
  <c r="J92" i="4" s="1"/>
  <c r="I86" i="4"/>
  <c r="H86" i="4"/>
  <c r="G86" i="4"/>
  <c r="Q82" i="4"/>
  <c r="N81" i="4"/>
  <c r="M81" i="4"/>
  <c r="L81" i="4"/>
  <c r="K81" i="4"/>
  <c r="J81" i="4"/>
  <c r="I81" i="4"/>
  <c r="H81" i="4"/>
  <c r="G81" i="4"/>
  <c r="N80" i="4"/>
  <c r="M80" i="4"/>
  <c r="L80" i="4"/>
  <c r="K80" i="4"/>
  <c r="J80" i="4"/>
  <c r="I80" i="4"/>
  <c r="H80" i="4"/>
  <c r="G80" i="4"/>
  <c r="P79" i="4"/>
  <c r="P82" i="4" s="1"/>
  <c r="O79" i="4"/>
  <c r="N79" i="4"/>
  <c r="M79" i="4"/>
  <c r="L79" i="4"/>
  <c r="K79" i="4"/>
  <c r="J79" i="4"/>
  <c r="I79" i="4"/>
  <c r="H79" i="4"/>
  <c r="G79" i="4"/>
  <c r="R78" i="4"/>
  <c r="R82" i="4" s="1"/>
  <c r="M78" i="4"/>
  <c r="L78" i="4"/>
  <c r="K78" i="4"/>
  <c r="J78" i="4"/>
  <c r="I78" i="4"/>
  <c r="H78" i="4"/>
  <c r="G78" i="4"/>
  <c r="N77" i="4"/>
  <c r="M77" i="4"/>
  <c r="L77" i="4"/>
  <c r="K77" i="4"/>
  <c r="J77" i="4"/>
  <c r="I77" i="4"/>
  <c r="H77" i="4"/>
  <c r="G77" i="4"/>
  <c r="O76" i="4"/>
  <c r="O82" i="4" s="1"/>
  <c r="N76" i="4"/>
  <c r="M76" i="4"/>
  <c r="L76" i="4"/>
  <c r="K76" i="4"/>
  <c r="J76" i="4"/>
  <c r="I76" i="4"/>
  <c r="H76" i="4"/>
  <c r="G76" i="4"/>
  <c r="N75" i="4"/>
  <c r="M75" i="4"/>
  <c r="L75" i="4"/>
  <c r="K75" i="4"/>
  <c r="J75" i="4"/>
  <c r="I75" i="4"/>
  <c r="H75" i="4"/>
  <c r="G75" i="4"/>
  <c r="N72" i="4"/>
  <c r="M72" i="4"/>
  <c r="L72" i="4"/>
  <c r="K72" i="4"/>
  <c r="J72" i="4"/>
  <c r="I72" i="4"/>
  <c r="H72" i="4"/>
  <c r="G72" i="4"/>
  <c r="P71" i="4"/>
  <c r="O71" i="4"/>
  <c r="N71" i="4"/>
  <c r="M71" i="4"/>
  <c r="L71" i="4"/>
  <c r="K71" i="4"/>
  <c r="J71" i="4"/>
  <c r="I71" i="4"/>
  <c r="H71" i="4"/>
  <c r="G71" i="4"/>
  <c r="P70" i="4"/>
  <c r="O70" i="4"/>
  <c r="N70" i="4"/>
  <c r="M70" i="4"/>
  <c r="L70" i="4"/>
  <c r="K70" i="4"/>
  <c r="J70" i="4"/>
  <c r="I70" i="4"/>
  <c r="H70" i="4"/>
  <c r="G70" i="4"/>
  <c r="N69" i="4"/>
  <c r="M69" i="4"/>
  <c r="L69" i="4"/>
  <c r="K69" i="4"/>
  <c r="J69" i="4"/>
  <c r="I69" i="4"/>
  <c r="H69" i="4"/>
  <c r="G69" i="4"/>
  <c r="R68" i="4"/>
  <c r="Q68" i="4"/>
  <c r="P68" i="4"/>
  <c r="O68" i="4"/>
  <c r="N68" i="4"/>
  <c r="M68" i="4"/>
  <c r="L68" i="4"/>
  <c r="K68" i="4"/>
  <c r="J68" i="4"/>
  <c r="I68" i="4"/>
  <c r="H68" i="4"/>
  <c r="G68" i="4"/>
  <c r="N67" i="4"/>
  <c r="M67" i="4"/>
  <c r="L67" i="4"/>
  <c r="K67" i="4"/>
  <c r="J67" i="4"/>
  <c r="I67" i="4"/>
  <c r="H67" i="4"/>
  <c r="G67" i="4"/>
  <c r="R66" i="4"/>
  <c r="Q66" i="4"/>
  <c r="P66" i="4"/>
  <c r="O66" i="4"/>
  <c r="N66" i="4"/>
  <c r="M66" i="4"/>
  <c r="L66" i="4"/>
  <c r="K66" i="4"/>
  <c r="J66" i="4"/>
  <c r="I66" i="4"/>
  <c r="H66" i="4"/>
  <c r="G66" i="4"/>
  <c r="R65" i="4"/>
  <c r="R73" i="4" s="1"/>
  <c r="Q65" i="4"/>
  <c r="Q73" i="4" s="1"/>
  <c r="P65" i="4"/>
  <c r="O65" i="4"/>
  <c r="O73" i="4" s="1"/>
  <c r="N65" i="4"/>
  <c r="M65" i="4"/>
  <c r="L65" i="4"/>
  <c r="K65" i="4"/>
  <c r="J65" i="4"/>
  <c r="I65" i="4"/>
  <c r="H65" i="4"/>
  <c r="G65" i="4"/>
  <c r="N64" i="4"/>
  <c r="N73" i="4" s="1"/>
  <c r="M64" i="4"/>
  <c r="M73" i="4" s="1"/>
  <c r="L64" i="4"/>
  <c r="K64" i="4"/>
  <c r="K73" i="4" s="1"/>
  <c r="J64" i="4"/>
  <c r="I64" i="4"/>
  <c r="I73" i="4" s="1"/>
  <c r="H64" i="4"/>
  <c r="G64" i="4"/>
  <c r="G73" i="4" s="1"/>
  <c r="R61" i="4"/>
  <c r="R62" i="4" s="1"/>
  <c r="Q61" i="4"/>
  <c r="Q62" i="4" s="1"/>
  <c r="P61" i="4"/>
  <c r="P62" i="4" s="1"/>
  <c r="O61" i="4"/>
  <c r="O62" i="4" s="1"/>
  <c r="N61" i="4"/>
  <c r="M61" i="4"/>
  <c r="L61" i="4"/>
  <c r="K61" i="4"/>
  <c r="J61" i="4"/>
  <c r="I61" i="4"/>
  <c r="H61" i="4"/>
  <c r="G61" i="4"/>
  <c r="N60" i="4"/>
  <c r="M60" i="4"/>
  <c r="L60" i="4"/>
  <c r="K60" i="4"/>
  <c r="J60" i="4"/>
  <c r="I60" i="4"/>
  <c r="H60" i="4"/>
  <c r="G60" i="4"/>
  <c r="N59" i="4"/>
  <c r="M59" i="4"/>
  <c r="L59" i="4"/>
  <c r="K59" i="4"/>
  <c r="J59" i="4"/>
  <c r="I59" i="4"/>
  <c r="H59" i="4"/>
  <c r="G59" i="4"/>
  <c r="N58" i="4"/>
  <c r="N62" i="4" s="1"/>
  <c r="M58" i="4"/>
  <c r="M62" i="4" s="1"/>
  <c r="L58" i="4"/>
  <c r="L62" i="4" s="1"/>
  <c r="K58" i="4"/>
  <c r="K62" i="4" s="1"/>
  <c r="J58" i="4"/>
  <c r="J62" i="4" s="1"/>
  <c r="I58" i="4"/>
  <c r="I62" i="4" s="1"/>
  <c r="H58" i="4"/>
  <c r="H62" i="4" s="1"/>
  <c r="G58" i="4"/>
  <c r="G62" i="4" s="1"/>
  <c r="R54" i="4"/>
  <c r="N53" i="4"/>
  <c r="M53" i="4"/>
  <c r="L53" i="4"/>
  <c r="K53" i="4"/>
  <c r="J53" i="4"/>
  <c r="I53" i="4"/>
  <c r="H53" i="4"/>
  <c r="G53" i="4"/>
  <c r="R52" i="4"/>
  <c r="Q52" i="4"/>
  <c r="P52" i="4"/>
  <c r="O52" i="4"/>
  <c r="N52" i="4"/>
  <c r="M52" i="4"/>
  <c r="L52" i="4"/>
  <c r="K52" i="4"/>
  <c r="J52" i="4"/>
  <c r="I52" i="4"/>
  <c r="H52" i="4"/>
  <c r="G52" i="4"/>
  <c r="N51" i="4"/>
  <c r="M51" i="4"/>
  <c r="L51" i="4"/>
  <c r="K51" i="4"/>
  <c r="J51" i="4"/>
  <c r="I51" i="4"/>
  <c r="H51" i="4"/>
  <c r="G51" i="4"/>
  <c r="R50" i="4"/>
  <c r="Q50" i="4"/>
  <c r="Q54" i="4" s="1"/>
  <c r="P50" i="4"/>
  <c r="P54" i="4" s="1"/>
  <c r="O50" i="4"/>
  <c r="N50" i="4"/>
  <c r="M50" i="4"/>
  <c r="L50" i="4"/>
  <c r="K50" i="4"/>
  <c r="J50" i="4"/>
  <c r="I50" i="4"/>
  <c r="H50" i="4"/>
  <c r="G50" i="4"/>
  <c r="R49" i="4"/>
  <c r="O49" i="4"/>
  <c r="N49" i="4"/>
  <c r="M49" i="4"/>
  <c r="L49" i="4"/>
  <c r="K49" i="4"/>
  <c r="J49" i="4"/>
  <c r="I49" i="4"/>
  <c r="H49" i="4"/>
  <c r="G49" i="4"/>
  <c r="N48" i="4"/>
  <c r="M48" i="4"/>
  <c r="M54" i="4" s="1"/>
  <c r="L48" i="4"/>
  <c r="K48" i="4"/>
  <c r="J48" i="4"/>
  <c r="J54" i="4" s="1"/>
  <c r="I48" i="4"/>
  <c r="I54" i="4" s="1"/>
  <c r="H48" i="4"/>
  <c r="G48" i="4"/>
  <c r="R46" i="4"/>
  <c r="Q46" i="4"/>
  <c r="P46" i="4"/>
  <c r="O46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R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N40" i="4"/>
  <c r="M40" i="4"/>
  <c r="L40" i="4"/>
  <c r="K40" i="4"/>
  <c r="J40" i="4"/>
  <c r="I40" i="4"/>
  <c r="H40" i="4"/>
  <c r="G40" i="4"/>
  <c r="P39" i="4"/>
  <c r="O39" i="4"/>
  <c r="N39" i="4"/>
  <c r="M39" i="4"/>
  <c r="L39" i="4"/>
  <c r="K39" i="4"/>
  <c r="J39" i="4"/>
  <c r="I39" i="4"/>
  <c r="H39" i="4"/>
  <c r="G39" i="4"/>
  <c r="N38" i="4"/>
  <c r="M38" i="4"/>
  <c r="L38" i="4"/>
  <c r="K38" i="4"/>
  <c r="J38" i="4"/>
  <c r="I38" i="4"/>
  <c r="H38" i="4"/>
  <c r="G38" i="4"/>
  <c r="N37" i="4"/>
  <c r="M37" i="4"/>
  <c r="L37" i="4"/>
  <c r="K37" i="4"/>
  <c r="J37" i="4"/>
  <c r="I37" i="4"/>
  <c r="H37" i="4"/>
  <c r="G37" i="4"/>
  <c r="R35" i="4"/>
  <c r="Q35" i="4"/>
  <c r="P35" i="4"/>
  <c r="O35" i="4"/>
  <c r="O55" i="4" s="1"/>
  <c r="N35" i="4"/>
  <c r="M35" i="4"/>
  <c r="L35" i="4"/>
  <c r="K35" i="4"/>
  <c r="K55" i="4" s="1"/>
  <c r="J35" i="4"/>
  <c r="I35" i="4"/>
  <c r="H35" i="4"/>
  <c r="G35" i="4"/>
  <c r="G55" i="4" s="1"/>
  <c r="R32" i="4"/>
  <c r="Q32" i="4"/>
  <c r="P31" i="4"/>
  <c r="O31" i="4"/>
  <c r="N31" i="4"/>
  <c r="M31" i="4"/>
  <c r="L31" i="4"/>
  <c r="K31" i="4"/>
  <c r="J31" i="4"/>
  <c r="I31" i="4"/>
  <c r="H31" i="4"/>
  <c r="G31" i="4"/>
  <c r="N30" i="4"/>
  <c r="M30" i="4"/>
  <c r="L30" i="4"/>
  <c r="K30" i="4"/>
  <c r="J30" i="4"/>
  <c r="I30" i="4"/>
  <c r="H30" i="4"/>
  <c r="G30" i="4"/>
  <c r="L29" i="4"/>
  <c r="K29" i="4"/>
  <c r="J29" i="4"/>
  <c r="I29" i="4"/>
  <c r="H29" i="4"/>
  <c r="G29" i="4"/>
  <c r="P28" i="4"/>
  <c r="P32" i="4" s="1"/>
  <c r="O28" i="4"/>
  <c r="O32" i="4" s="1"/>
  <c r="N28" i="4"/>
  <c r="N32" i="4" s="1"/>
  <c r="M28" i="4"/>
  <c r="M32" i="4" s="1"/>
  <c r="L28" i="4"/>
  <c r="L32" i="4" s="1"/>
  <c r="K28" i="4"/>
  <c r="J28" i="4"/>
  <c r="I28" i="4"/>
  <c r="I32" i="4" s="1"/>
  <c r="H28" i="4"/>
  <c r="H32" i="4" s="1"/>
  <c r="G28" i="4"/>
  <c r="R26" i="4"/>
  <c r="Q26" i="4"/>
  <c r="P26" i="4"/>
  <c r="O26" i="4"/>
  <c r="N26" i="4"/>
  <c r="M26" i="4"/>
  <c r="L26" i="4"/>
  <c r="L25" i="4"/>
  <c r="K25" i="4"/>
  <c r="K26" i="4" s="1"/>
  <c r="J25" i="4"/>
  <c r="J26" i="4" s="1"/>
  <c r="I25" i="4"/>
  <c r="I26" i="4" s="1"/>
  <c r="H25" i="4"/>
  <c r="H26" i="4" s="1"/>
  <c r="G25" i="4"/>
  <c r="G26" i="4" s="1"/>
  <c r="R23" i="4"/>
  <c r="Q23" i="4"/>
  <c r="P23" i="4"/>
  <c r="O23" i="4"/>
  <c r="N21" i="4"/>
  <c r="N23" i="4" s="1"/>
  <c r="M21" i="4"/>
  <c r="M23" i="4" s="1"/>
  <c r="L21" i="4"/>
  <c r="L23" i="4" s="1"/>
  <c r="K21" i="4"/>
  <c r="K23" i="4" s="1"/>
  <c r="J21" i="4"/>
  <c r="J23" i="4" s="1"/>
  <c r="I21" i="4"/>
  <c r="I23" i="4" s="1"/>
  <c r="H21" i="4"/>
  <c r="H23" i="4" s="1"/>
  <c r="G21" i="4"/>
  <c r="G23" i="4" s="1"/>
  <c r="N18" i="4"/>
  <c r="M18" i="4"/>
  <c r="L18" i="4"/>
  <c r="K18" i="4"/>
  <c r="J18" i="4"/>
  <c r="I18" i="4"/>
  <c r="H18" i="4"/>
  <c r="G18" i="4"/>
  <c r="R17" i="4"/>
  <c r="Q17" i="4"/>
  <c r="P17" i="4"/>
  <c r="O17" i="4"/>
  <c r="N17" i="4"/>
  <c r="M17" i="4"/>
  <c r="L17" i="4"/>
  <c r="K17" i="4"/>
  <c r="J17" i="4"/>
  <c r="I17" i="4"/>
  <c r="H17" i="4"/>
  <c r="G17" i="4"/>
  <c r="L16" i="4"/>
  <c r="K16" i="4"/>
  <c r="J16" i="4"/>
  <c r="I16" i="4"/>
  <c r="H16" i="4"/>
  <c r="G16" i="4"/>
  <c r="R15" i="4"/>
  <c r="Q15" i="4"/>
  <c r="P15" i="4"/>
  <c r="O15" i="4"/>
  <c r="N15" i="4"/>
  <c r="M15" i="4"/>
  <c r="L15" i="4"/>
  <c r="K15" i="4"/>
  <c r="J15" i="4"/>
  <c r="I15" i="4"/>
  <c r="H15" i="4"/>
  <c r="G15" i="4"/>
  <c r="L14" i="4"/>
  <c r="K14" i="4"/>
  <c r="J14" i="4"/>
  <c r="I14" i="4"/>
  <c r="H14" i="4"/>
  <c r="G14" i="4"/>
  <c r="R13" i="4"/>
  <c r="Q13" i="4"/>
  <c r="Q19" i="4" s="1"/>
  <c r="P13" i="4"/>
  <c r="O13" i="4"/>
  <c r="N13" i="4"/>
  <c r="M13" i="4"/>
  <c r="M19" i="4" s="1"/>
  <c r="L13" i="4"/>
  <c r="K13" i="4"/>
  <c r="J13" i="4"/>
  <c r="I13" i="4"/>
  <c r="I19" i="4" s="1"/>
  <c r="H13" i="4"/>
  <c r="G13" i="4"/>
  <c r="R10" i="4"/>
  <c r="R11" i="4" s="1"/>
  <c r="Q10" i="4"/>
  <c r="Q11" i="4" s="1"/>
  <c r="P10" i="4"/>
  <c r="P11" i="4" s="1"/>
  <c r="O10" i="4"/>
  <c r="O11" i="4" s="1"/>
  <c r="N10" i="4"/>
  <c r="N11" i="4" s="1"/>
  <c r="M10" i="4"/>
  <c r="M11" i="4" s="1"/>
  <c r="L10" i="4"/>
  <c r="L11" i="4" s="1"/>
  <c r="K10" i="4"/>
  <c r="K11" i="4" s="1"/>
  <c r="J10" i="4"/>
  <c r="J11" i="4" s="1"/>
  <c r="I10" i="4"/>
  <c r="I11" i="4" s="1"/>
  <c r="H10" i="4"/>
  <c r="H11" i="4" s="1"/>
  <c r="G10" i="4"/>
  <c r="G11" i="4" s="1"/>
  <c r="R19" i="4" l="1"/>
  <c r="K82" i="4"/>
  <c r="K83" i="4" s="1"/>
  <c r="O83" i="4"/>
  <c r="O92" i="4"/>
  <c r="O101" i="4" s="1"/>
  <c r="I100" i="4"/>
  <c r="M100" i="4"/>
  <c r="Q100" i="4"/>
  <c r="O109" i="4"/>
  <c r="I126" i="4"/>
  <c r="M126" i="4"/>
  <c r="Q126" i="4"/>
  <c r="M153" i="4"/>
  <c r="M163" i="4" s="1"/>
  <c r="I55" i="4"/>
  <c r="M55" i="4"/>
  <c r="Q55" i="4"/>
  <c r="G54" i="4"/>
  <c r="K54" i="4"/>
  <c r="O54" i="4"/>
  <c r="H73" i="4"/>
  <c r="L73" i="4"/>
  <c r="P73" i="4"/>
  <c r="J100" i="4"/>
  <c r="J126" i="4"/>
  <c r="N126" i="4"/>
  <c r="G139" i="4"/>
  <c r="K139" i="4"/>
  <c r="G146" i="4"/>
  <c r="K146" i="4"/>
  <c r="I82" i="4"/>
  <c r="M82" i="4"/>
  <c r="Q101" i="4"/>
  <c r="N92" i="4"/>
  <c r="O100" i="4"/>
  <c r="Q120" i="4"/>
  <c r="I109" i="4"/>
  <c r="M109" i="4"/>
  <c r="M120" i="4" s="1"/>
  <c r="H139" i="4"/>
  <c r="L139" i="4"/>
  <c r="H153" i="4"/>
  <c r="L153" i="4"/>
  <c r="H146" i="4"/>
  <c r="L146" i="4"/>
  <c r="J139" i="4"/>
  <c r="N139" i="4"/>
  <c r="P120" i="4"/>
  <c r="I120" i="4"/>
  <c r="H109" i="4"/>
  <c r="L109" i="4"/>
  <c r="H114" i="4"/>
  <c r="L114" i="4"/>
  <c r="J101" i="4"/>
  <c r="R101" i="4"/>
  <c r="N100" i="4"/>
  <c r="G92" i="4"/>
  <c r="K92" i="4"/>
  <c r="M92" i="4"/>
  <c r="M101" i="4" s="1"/>
  <c r="G100" i="4"/>
  <c r="K100" i="4"/>
  <c r="P100" i="4"/>
  <c r="H82" i="4"/>
  <c r="L82" i="4"/>
  <c r="Q83" i="4"/>
  <c r="J73" i="4"/>
  <c r="J83" i="4" s="1"/>
  <c r="I83" i="4"/>
  <c r="M83" i="4"/>
  <c r="J82" i="4"/>
  <c r="N82" i="4"/>
  <c r="N83" i="4" s="1"/>
  <c r="G82" i="4"/>
  <c r="G83" i="4" s="1"/>
  <c r="J55" i="4"/>
  <c r="N55" i="4"/>
  <c r="R55" i="4"/>
  <c r="H54" i="4"/>
  <c r="L54" i="4"/>
  <c r="N54" i="4"/>
  <c r="G32" i="4"/>
  <c r="G33" i="4" s="1"/>
  <c r="K32" i="4"/>
  <c r="J32" i="4"/>
  <c r="R33" i="4"/>
  <c r="J19" i="4"/>
  <c r="N19" i="4"/>
  <c r="N33" i="4" s="1"/>
  <c r="G19" i="4"/>
  <c r="K19" i="4"/>
  <c r="O19" i="4"/>
  <c r="P83" i="4"/>
  <c r="Q33" i="4"/>
  <c r="H92" i="4"/>
  <c r="L92" i="4"/>
  <c r="P92" i="4"/>
  <c r="H100" i="4"/>
  <c r="L100" i="4"/>
  <c r="Q163" i="4"/>
  <c r="I33" i="4"/>
  <c r="R83" i="4"/>
  <c r="I92" i="4"/>
  <c r="I101" i="4" s="1"/>
  <c r="G120" i="4"/>
  <c r="K120" i="4"/>
  <c r="O120" i="4"/>
  <c r="O163" i="4" s="1"/>
  <c r="M33" i="4"/>
  <c r="K33" i="4"/>
  <c r="O33" i="4"/>
  <c r="H19" i="4"/>
  <c r="H33" i="4" s="1"/>
  <c r="L19" i="4"/>
  <c r="L33" i="4" s="1"/>
  <c r="P19" i="4"/>
  <c r="P33" i="4" s="1"/>
  <c r="H55" i="4"/>
  <c r="L55" i="4"/>
  <c r="P55" i="4"/>
  <c r="H83" i="4"/>
  <c r="L83" i="4"/>
  <c r="J114" i="4"/>
  <c r="J120" i="4" s="1"/>
  <c r="N114" i="4"/>
  <c r="N120" i="4" s="1"/>
  <c r="J153" i="4"/>
  <c r="N153" i="4"/>
  <c r="J155" i="2"/>
  <c r="K155" i="2"/>
  <c r="L155" i="2"/>
  <c r="M155" i="2"/>
  <c r="N155" i="2"/>
  <c r="O155" i="2"/>
  <c r="P155" i="2"/>
  <c r="Q155" i="2"/>
  <c r="R155" i="2"/>
  <c r="I155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O152" i="2"/>
  <c r="N152" i="2"/>
  <c r="M152" i="2"/>
  <c r="L152" i="2"/>
  <c r="K152" i="2"/>
  <c r="J152" i="2"/>
  <c r="I152" i="2"/>
  <c r="H152" i="2"/>
  <c r="G152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N150" i="2"/>
  <c r="M150" i="2"/>
  <c r="L150" i="2"/>
  <c r="K150" i="2"/>
  <c r="J150" i="2"/>
  <c r="I150" i="2"/>
  <c r="H150" i="2"/>
  <c r="G150" i="2"/>
  <c r="N149" i="2"/>
  <c r="M149" i="2"/>
  <c r="L149" i="2"/>
  <c r="K149" i="2"/>
  <c r="J149" i="2"/>
  <c r="I149" i="2"/>
  <c r="H149" i="2"/>
  <c r="G149" i="2"/>
  <c r="O148" i="2"/>
  <c r="N148" i="2"/>
  <c r="M148" i="2"/>
  <c r="L148" i="2"/>
  <c r="K148" i="2"/>
  <c r="J148" i="2"/>
  <c r="I148" i="2"/>
  <c r="H148" i="2"/>
  <c r="G148" i="2"/>
  <c r="L145" i="2"/>
  <c r="K145" i="2"/>
  <c r="J145" i="2"/>
  <c r="I145" i="2"/>
  <c r="H145" i="2"/>
  <c r="G145" i="2"/>
  <c r="P144" i="2"/>
  <c r="O144" i="2"/>
  <c r="N144" i="2"/>
  <c r="M144" i="2"/>
  <c r="L144" i="2"/>
  <c r="K144" i="2"/>
  <c r="J144" i="2"/>
  <c r="I144" i="2"/>
  <c r="H144" i="2"/>
  <c r="G144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N142" i="2"/>
  <c r="M142" i="2"/>
  <c r="L142" i="2"/>
  <c r="K142" i="2"/>
  <c r="J142" i="2"/>
  <c r="I142" i="2"/>
  <c r="H142" i="2"/>
  <c r="G142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L138" i="2"/>
  <c r="K138" i="2"/>
  <c r="J138" i="2"/>
  <c r="I138" i="2"/>
  <c r="H138" i="2"/>
  <c r="G138" i="2"/>
  <c r="O137" i="2"/>
  <c r="N137" i="2"/>
  <c r="M137" i="2"/>
  <c r="L137" i="2"/>
  <c r="K137" i="2"/>
  <c r="J137" i="2"/>
  <c r="I137" i="2"/>
  <c r="H137" i="2"/>
  <c r="G137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P130" i="2"/>
  <c r="O130" i="2"/>
  <c r="N130" i="2"/>
  <c r="M130" i="2"/>
  <c r="L130" i="2"/>
  <c r="K130" i="2"/>
  <c r="J130" i="2"/>
  <c r="I130" i="2"/>
  <c r="H130" i="2"/>
  <c r="G130" i="2"/>
  <c r="P129" i="2"/>
  <c r="O129" i="2"/>
  <c r="N129" i="2"/>
  <c r="M129" i="2"/>
  <c r="L129" i="2"/>
  <c r="K129" i="2"/>
  <c r="J129" i="2"/>
  <c r="I129" i="2"/>
  <c r="H129" i="2"/>
  <c r="G129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N125" i="2"/>
  <c r="M125" i="2"/>
  <c r="L125" i="2"/>
  <c r="K125" i="2"/>
  <c r="J125" i="2"/>
  <c r="I125" i="2"/>
  <c r="H125" i="2"/>
  <c r="G125" i="2"/>
  <c r="Q124" i="2"/>
  <c r="P124" i="2"/>
  <c r="O124" i="2"/>
  <c r="N124" i="2"/>
  <c r="M124" i="2"/>
  <c r="L124" i="2"/>
  <c r="K124" i="2"/>
  <c r="J124" i="2"/>
  <c r="I124" i="2"/>
  <c r="H124" i="2"/>
  <c r="G124" i="2"/>
  <c r="Q123" i="2"/>
  <c r="P123" i="2"/>
  <c r="O123" i="2"/>
  <c r="N123" i="2"/>
  <c r="M123" i="2"/>
  <c r="L123" i="2"/>
  <c r="K123" i="2"/>
  <c r="J123" i="2"/>
  <c r="I123" i="2"/>
  <c r="H123" i="2"/>
  <c r="G123" i="2"/>
  <c r="N122" i="2"/>
  <c r="M122" i="2"/>
  <c r="L122" i="2"/>
  <c r="K122" i="2"/>
  <c r="J122" i="2"/>
  <c r="I122" i="2"/>
  <c r="H122" i="2"/>
  <c r="G122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Q116" i="2"/>
  <c r="P116" i="2"/>
  <c r="O116" i="2"/>
  <c r="N116" i="2"/>
  <c r="M116" i="2"/>
  <c r="L116" i="2"/>
  <c r="K116" i="2"/>
  <c r="J116" i="2"/>
  <c r="I116" i="2"/>
  <c r="H116" i="2"/>
  <c r="G116" i="2"/>
  <c r="Q113" i="2"/>
  <c r="P113" i="2"/>
  <c r="O113" i="2"/>
  <c r="N113" i="2"/>
  <c r="M113" i="2"/>
  <c r="L113" i="2"/>
  <c r="K113" i="2"/>
  <c r="J113" i="2"/>
  <c r="I113" i="2"/>
  <c r="H113" i="2"/>
  <c r="G113" i="2"/>
  <c r="O112" i="2"/>
  <c r="N112" i="2"/>
  <c r="M112" i="2"/>
  <c r="L112" i="2"/>
  <c r="K112" i="2"/>
  <c r="J112" i="2"/>
  <c r="I112" i="2"/>
  <c r="H112" i="2"/>
  <c r="G112" i="2"/>
  <c r="P108" i="2"/>
  <c r="O108" i="2"/>
  <c r="N108" i="2"/>
  <c r="M108" i="2"/>
  <c r="L108" i="2"/>
  <c r="K108" i="2"/>
  <c r="J108" i="2"/>
  <c r="I108" i="2"/>
  <c r="H108" i="2"/>
  <c r="G108" i="2"/>
  <c r="O107" i="2"/>
  <c r="N107" i="2"/>
  <c r="M107" i="2"/>
  <c r="L107" i="2"/>
  <c r="K107" i="2"/>
  <c r="J107" i="2"/>
  <c r="I107" i="2"/>
  <c r="H107" i="2"/>
  <c r="G107" i="2"/>
  <c r="N104" i="2"/>
  <c r="M104" i="2"/>
  <c r="L104" i="2"/>
  <c r="K104" i="2"/>
  <c r="J104" i="2"/>
  <c r="I104" i="2"/>
  <c r="H104" i="2"/>
  <c r="G104" i="2"/>
  <c r="Q99" i="2"/>
  <c r="P99" i="2"/>
  <c r="O99" i="2"/>
  <c r="N99" i="2"/>
  <c r="M99" i="2"/>
  <c r="L99" i="2"/>
  <c r="K99" i="2"/>
  <c r="J99" i="2"/>
  <c r="I99" i="2"/>
  <c r="H99" i="2"/>
  <c r="G99" i="2"/>
  <c r="M98" i="2"/>
  <c r="L98" i="2"/>
  <c r="K98" i="2"/>
  <c r="J98" i="2"/>
  <c r="I98" i="2"/>
  <c r="H98" i="2"/>
  <c r="G98" i="2"/>
  <c r="M97" i="2"/>
  <c r="L97" i="2"/>
  <c r="K97" i="2"/>
  <c r="J97" i="2"/>
  <c r="I97" i="2"/>
  <c r="H97" i="2"/>
  <c r="G97" i="2"/>
  <c r="N96" i="2"/>
  <c r="M96" i="2"/>
  <c r="L96" i="2"/>
  <c r="K96" i="2"/>
  <c r="J96" i="2"/>
  <c r="I96" i="2"/>
  <c r="H96" i="2"/>
  <c r="G96" i="2"/>
  <c r="R95" i="2"/>
  <c r="Q95" i="2"/>
  <c r="P95" i="2"/>
  <c r="O95" i="2"/>
  <c r="N95" i="2"/>
  <c r="M95" i="2"/>
  <c r="L95" i="2"/>
  <c r="K95" i="2"/>
  <c r="J95" i="2"/>
  <c r="I95" i="2"/>
  <c r="H95" i="2"/>
  <c r="G95" i="2"/>
  <c r="Q94" i="2"/>
  <c r="P94" i="2"/>
  <c r="O94" i="2"/>
  <c r="N94" i="2"/>
  <c r="M94" i="2"/>
  <c r="L94" i="2"/>
  <c r="K94" i="2"/>
  <c r="J94" i="2"/>
  <c r="I94" i="2"/>
  <c r="H94" i="2"/>
  <c r="G94" i="2"/>
  <c r="M91" i="2"/>
  <c r="L91" i="2"/>
  <c r="K91" i="2"/>
  <c r="J91" i="2"/>
  <c r="I91" i="2"/>
  <c r="H91" i="2"/>
  <c r="G91" i="2"/>
  <c r="Q90" i="2"/>
  <c r="P90" i="2"/>
  <c r="O90" i="2"/>
  <c r="N90" i="2"/>
  <c r="M90" i="2"/>
  <c r="L90" i="2"/>
  <c r="K90" i="2"/>
  <c r="J90" i="2"/>
  <c r="I90" i="2"/>
  <c r="H90" i="2"/>
  <c r="G90" i="2"/>
  <c r="Q89" i="2"/>
  <c r="P89" i="2"/>
  <c r="O89" i="2"/>
  <c r="N89" i="2"/>
  <c r="M89" i="2"/>
  <c r="L89" i="2"/>
  <c r="K89" i="2"/>
  <c r="J89" i="2"/>
  <c r="I89" i="2"/>
  <c r="H89" i="2"/>
  <c r="G89" i="2"/>
  <c r="L88" i="2"/>
  <c r="K88" i="2"/>
  <c r="J88" i="2"/>
  <c r="I88" i="2"/>
  <c r="H88" i="2"/>
  <c r="G88" i="2"/>
  <c r="N87" i="2"/>
  <c r="M87" i="2"/>
  <c r="L87" i="2"/>
  <c r="K87" i="2"/>
  <c r="J87" i="2"/>
  <c r="I87" i="2"/>
  <c r="H87" i="2"/>
  <c r="G87" i="2"/>
  <c r="L86" i="2"/>
  <c r="K86" i="2"/>
  <c r="J86" i="2"/>
  <c r="I86" i="2"/>
  <c r="H86" i="2"/>
  <c r="G86" i="2"/>
  <c r="N81" i="2"/>
  <c r="M81" i="2"/>
  <c r="L81" i="2"/>
  <c r="K81" i="2"/>
  <c r="J81" i="2"/>
  <c r="I81" i="2"/>
  <c r="H81" i="2"/>
  <c r="G81" i="2"/>
  <c r="N80" i="2"/>
  <c r="M80" i="2"/>
  <c r="L80" i="2"/>
  <c r="K80" i="2"/>
  <c r="J80" i="2"/>
  <c r="I80" i="2"/>
  <c r="H80" i="2"/>
  <c r="G80" i="2"/>
  <c r="P79" i="2"/>
  <c r="O79" i="2"/>
  <c r="N79" i="2"/>
  <c r="M79" i="2"/>
  <c r="L79" i="2"/>
  <c r="K79" i="2"/>
  <c r="J79" i="2"/>
  <c r="I79" i="2"/>
  <c r="H79" i="2"/>
  <c r="G79" i="2"/>
  <c r="R78" i="2"/>
  <c r="M78" i="2"/>
  <c r="L78" i="2"/>
  <c r="K78" i="2"/>
  <c r="J78" i="2"/>
  <c r="I78" i="2"/>
  <c r="H78" i="2"/>
  <c r="G78" i="2"/>
  <c r="N77" i="2"/>
  <c r="M77" i="2"/>
  <c r="L77" i="2"/>
  <c r="K77" i="2"/>
  <c r="J77" i="2"/>
  <c r="I77" i="2"/>
  <c r="H77" i="2"/>
  <c r="G77" i="2"/>
  <c r="O76" i="2"/>
  <c r="N76" i="2"/>
  <c r="M76" i="2"/>
  <c r="L76" i="2"/>
  <c r="K76" i="2"/>
  <c r="J76" i="2"/>
  <c r="I76" i="2"/>
  <c r="H76" i="2"/>
  <c r="G76" i="2"/>
  <c r="N75" i="2"/>
  <c r="M75" i="2"/>
  <c r="L75" i="2"/>
  <c r="K75" i="2"/>
  <c r="J75" i="2"/>
  <c r="I75" i="2"/>
  <c r="H75" i="2"/>
  <c r="G75" i="2"/>
  <c r="N72" i="2"/>
  <c r="M72" i="2"/>
  <c r="L72" i="2"/>
  <c r="K72" i="2"/>
  <c r="J72" i="2"/>
  <c r="I72" i="2"/>
  <c r="H72" i="2"/>
  <c r="G72" i="2"/>
  <c r="P71" i="2"/>
  <c r="O71" i="2"/>
  <c r="N71" i="2"/>
  <c r="M71" i="2"/>
  <c r="L71" i="2"/>
  <c r="K71" i="2"/>
  <c r="J71" i="2"/>
  <c r="I71" i="2"/>
  <c r="H71" i="2"/>
  <c r="G71" i="2"/>
  <c r="P70" i="2"/>
  <c r="O70" i="2"/>
  <c r="N70" i="2"/>
  <c r="M70" i="2"/>
  <c r="L70" i="2"/>
  <c r="K70" i="2"/>
  <c r="J70" i="2"/>
  <c r="I70" i="2"/>
  <c r="H70" i="2"/>
  <c r="G70" i="2"/>
  <c r="N69" i="2"/>
  <c r="M69" i="2"/>
  <c r="L69" i="2"/>
  <c r="K69" i="2"/>
  <c r="J69" i="2"/>
  <c r="I69" i="2"/>
  <c r="H69" i="2"/>
  <c r="G69" i="2"/>
  <c r="R68" i="2"/>
  <c r="Q68" i="2"/>
  <c r="P68" i="2"/>
  <c r="O68" i="2"/>
  <c r="N68" i="2"/>
  <c r="M68" i="2"/>
  <c r="L68" i="2"/>
  <c r="K68" i="2"/>
  <c r="J68" i="2"/>
  <c r="I68" i="2"/>
  <c r="H68" i="2"/>
  <c r="G68" i="2"/>
  <c r="N67" i="2"/>
  <c r="M67" i="2"/>
  <c r="L67" i="2"/>
  <c r="K67" i="2"/>
  <c r="J67" i="2"/>
  <c r="I67" i="2"/>
  <c r="H67" i="2"/>
  <c r="G67" i="2"/>
  <c r="R66" i="2"/>
  <c r="Q66" i="2"/>
  <c r="P66" i="2"/>
  <c r="O66" i="2"/>
  <c r="N66" i="2"/>
  <c r="M66" i="2"/>
  <c r="L66" i="2"/>
  <c r="K66" i="2"/>
  <c r="J66" i="2"/>
  <c r="I66" i="2"/>
  <c r="H66" i="2"/>
  <c r="G66" i="2"/>
  <c r="R65" i="2"/>
  <c r="Q65" i="2"/>
  <c r="P65" i="2"/>
  <c r="O65" i="2"/>
  <c r="N65" i="2"/>
  <c r="M65" i="2"/>
  <c r="L65" i="2"/>
  <c r="K65" i="2"/>
  <c r="J65" i="2"/>
  <c r="I65" i="2"/>
  <c r="H65" i="2"/>
  <c r="G65" i="2"/>
  <c r="N64" i="2"/>
  <c r="M64" i="2"/>
  <c r="L64" i="2"/>
  <c r="K64" i="2"/>
  <c r="J64" i="2"/>
  <c r="I64" i="2"/>
  <c r="H64" i="2"/>
  <c r="G64" i="2"/>
  <c r="R61" i="2"/>
  <c r="Q61" i="2"/>
  <c r="P61" i="2"/>
  <c r="O61" i="2"/>
  <c r="N61" i="2"/>
  <c r="M61" i="2"/>
  <c r="L61" i="2"/>
  <c r="K61" i="2"/>
  <c r="J61" i="2"/>
  <c r="I61" i="2"/>
  <c r="H61" i="2"/>
  <c r="G61" i="2"/>
  <c r="N60" i="2"/>
  <c r="M60" i="2"/>
  <c r="L60" i="2"/>
  <c r="K60" i="2"/>
  <c r="J60" i="2"/>
  <c r="I60" i="2"/>
  <c r="H60" i="2"/>
  <c r="G60" i="2"/>
  <c r="N59" i="2"/>
  <c r="M59" i="2"/>
  <c r="L59" i="2"/>
  <c r="K59" i="2"/>
  <c r="J59" i="2"/>
  <c r="I59" i="2"/>
  <c r="H59" i="2"/>
  <c r="G59" i="2"/>
  <c r="N58" i="2"/>
  <c r="M58" i="2"/>
  <c r="L58" i="2"/>
  <c r="K58" i="2"/>
  <c r="J58" i="2"/>
  <c r="I58" i="2"/>
  <c r="H58" i="2"/>
  <c r="G58" i="2"/>
  <c r="N53" i="2"/>
  <c r="M53" i="2"/>
  <c r="L53" i="2"/>
  <c r="K53" i="2"/>
  <c r="J53" i="2"/>
  <c r="I53" i="2"/>
  <c r="H53" i="2"/>
  <c r="G53" i="2"/>
  <c r="R52" i="2"/>
  <c r="Q52" i="2"/>
  <c r="P52" i="2"/>
  <c r="O52" i="2"/>
  <c r="N52" i="2"/>
  <c r="M52" i="2"/>
  <c r="L52" i="2"/>
  <c r="K52" i="2"/>
  <c r="J52" i="2"/>
  <c r="I52" i="2"/>
  <c r="H52" i="2"/>
  <c r="G52" i="2"/>
  <c r="N51" i="2"/>
  <c r="M51" i="2"/>
  <c r="L51" i="2"/>
  <c r="K51" i="2"/>
  <c r="J51" i="2"/>
  <c r="I51" i="2"/>
  <c r="H51" i="2"/>
  <c r="G51" i="2"/>
  <c r="R50" i="2"/>
  <c r="Q50" i="2"/>
  <c r="P50" i="2"/>
  <c r="O50" i="2"/>
  <c r="N50" i="2"/>
  <c r="M50" i="2"/>
  <c r="L50" i="2"/>
  <c r="K50" i="2"/>
  <c r="J50" i="2"/>
  <c r="I50" i="2"/>
  <c r="H50" i="2"/>
  <c r="G50" i="2"/>
  <c r="R49" i="2"/>
  <c r="O49" i="2"/>
  <c r="N49" i="2"/>
  <c r="M49" i="2"/>
  <c r="L49" i="2"/>
  <c r="K49" i="2"/>
  <c r="J49" i="2"/>
  <c r="I49" i="2"/>
  <c r="H49" i="2"/>
  <c r="G49" i="2"/>
  <c r="N48" i="2"/>
  <c r="M48" i="2"/>
  <c r="L48" i="2"/>
  <c r="K48" i="2"/>
  <c r="J48" i="2"/>
  <c r="I48" i="2"/>
  <c r="H48" i="2"/>
  <c r="G48" i="2"/>
  <c r="R46" i="2"/>
  <c r="Q46" i="2"/>
  <c r="P46" i="2"/>
  <c r="O46" i="2"/>
  <c r="N46" i="2"/>
  <c r="M46" i="2"/>
  <c r="L46" i="2"/>
  <c r="K46" i="2"/>
  <c r="J46" i="2"/>
  <c r="I46" i="2"/>
  <c r="H46" i="2"/>
  <c r="G46" i="2"/>
  <c r="N45" i="2"/>
  <c r="M45" i="2"/>
  <c r="L45" i="2"/>
  <c r="K45" i="2"/>
  <c r="J45" i="2"/>
  <c r="I45" i="2"/>
  <c r="H45" i="2"/>
  <c r="G45" i="2"/>
  <c r="N44" i="2"/>
  <c r="M44" i="2"/>
  <c r="L44" i="2"/>
  <c r="K44" i="2"/>
  <c r="J44" i="2"/>
  <c r="I44" i="2"/>
  <c r="H44" i="2"/>
  <c r="G44" i="2"/>
  <c r="R43" i="2"/>
  <c r="M43" i="2"/>
  <c r="L43" i="2"/>
  <c r="K43" i="2"/>
  <c r="J43" i="2"/>
  <c r="I43" i="2"/>
  <c r="H43" i="2"/>
  <c r="G43" i="2"/>
  <c r="N42" i="2"/>
  <c r="M42" i="2"/>
  <c r="L42" i="2"/>
  <c r="K42" i="2"/>
  <c r="J42" i="2"/>
  <c r="I42" i="2"/>
  <c r="H42" i="2"/>
  <c r="G42" i="2"/>
  <c r="N41" i="2"/>
  <c r="M41" i="2"/>
  <c r="L41" i="2"/>
  <c r="K41" i="2"/>
  <c r="J41" i="2"/>
  <c r="I41" i="2"/>
  <c r="H41" i="2"/>
  <c r="G41" i="2"/>
  <c r="N40" i="2"/>
  <c r="M40" i="2"/>
  <c r="L40" i="2"/>
  <c r="K40" i="2"/>
  <c r="J40" i="2"/>
  <c r="I40" i="2"/>
  <c r="H40" i="2"/>
  <c r="G40" i="2"/>
  <c r="P39" i="2"/>
  <c r="O39" i="2"/>
  <c r="N39" i="2"/>
  <c r="M39" i="2"/>
  <c r="L39" i="2"/>
  <c r="K39" i="2"/>
  <c r="J39" i="2"/>
  <c r="I39" i="2"/>
  <c r="H39" i="2"/>
  <c r="G39" i="2"/>
  <c r="N38" i="2"/>
  <c r="M38" i="2"/>
  <c r="L38" i="2"/>
  <c r="K38" i="2"/>
  <c r="J38" i="2"/>
  <c r="I38" i="2"/>
  <c r="H38" i="2"/>
  <c r="G38" i="2"/>
  <c r="N37" i="2"/>
  <c r="M37" i="2"/>
  <c r="L37" i="2"/>
  <c r="K37" i="2"/>
  <c r="J37" i="2"/>
  <c r="I37" i="2"/>
  <c r="H37" i="2"/>
  <c r="G37" i="2"/>
  <c r="R35" i="2"/>
  <c r="Q35" i="2"/>
  <c r="P35" i="2"/>
  <c r="O35" i="2"/>
  <c r="N35" i="2"/>
  <c r="M35" i="2"/>
  <c r="L35" i="2"/>
  <c r="K35" i="2"/>
  <c r="J35" i="2"/>
  <c r="I35" i="2"/>
  <c r="H35" i="2"/>
  <c r="G35" i="2"/>
  <c r="P31" i="2"/>
  <c r="O31" i="2"/>
  <c r="N31" i="2"/>
  <c r="M31" i="2"/>
  <c r="L31" i="2"/>
  <c r="K31" i="2"/>
  <c r="J31" i="2"/>
  <c r="I31" i="2"/>
  <c r="H31" i="2"/>
  <c r="G31" i="2"/>
  <c r="N30" i="2"/>
  <c r="M30" i="2"/>
  <c r="L30" i="2"/>
  <c r="K30" i="2"/>
  <c r="J30" i="2"/>
  <c r="I30" i="2"/>
  <c r="H30" i="2"/>
  <c r="G30" i="2"/>
  <c r="L29" i="2"/>
  <c r="K29" i="2"/>
  <c r="J29" i="2"/>
  <c r="I29" i="2"/>
  <c r="H29" i="2"/>
  <c r="G29" i="2"/>
  <c r="P28" i="2"/>
  <c r="O28" i="2"/>
  <c r="N28" i="2"/>
  <c r="M28" i="2"/>
  <c r="L28" i="2"/>
  <c r="K28" i="2"/>
  <c r="J28" i="2"/>
  <c r="I28" i="2"/>
  <c r="H28" i="2"/>
  <c r="G28" i="2"/>
  <c r="L25" i="2"/>
  <c r="K25" i="2"/>
  <c r="J25" i="2"/>
  <c r="I25" i="2"/>
  <c r="H25" i="2"/>
  <c r="G25" i="2"/>
  <c r="N21" i="2"/>
  <c r="M21" i="2"/>
  <c r="L21" i="2"/>
  <c r="K21" i="2"/>
  <c r="J21" i="2"/>
  <c r="I21" i="2"/>
  <c r="H21" i="2"/>
  <c r="G21" i="2"/>
  <c r="H13" i="2"/>
  <c r="I13" i="2"/>
  <c r="J13" i="2"/>
  <c r="K13" i="2"/>
  <c r="L13" i="2"/>
  <c r="M13" i="2"/>
  <c r="N13" i="2"/>
  <c r="O13" i="2"/>
  <c r="P13" i="2"/>
  <c r="Q13" i="2"/>
  <c r="R13" i="2"/>
  <c r="H14" i="2"/>
  <c r="I14" i="2"/>
  <c r="J14" i="2"/>
  <c r="K14" i="2"/>
  <c r="L14" i="2"/>
  <c r="H15" i="2"/>
  <c r="I15" i="2"/>
  <c r="J15" i="2"/>
  <c r="K15" i="2"/>
  <c r="L15" i="2"/>
  <c r="M15" i="2"/>
  <c r="N15" i="2"/>
  <c r="O15" i="2"/>
  <c r="P15" i="2"/>
  <c r="Q15" i="2"/>
  <c r="R15" i="2"/>
  <c r="H16" i="2"/>
  <c r="I16" i="2"/>
  <c r="J16" i="2"/>
  <c r="K16" i="2"/>
  <c r="L16" i="2"/>
  <c r="H17" i="2"/>
  <c r="I17" i="2"/>
  <c r="J17" i="2"/>
  <c r="K17" i="2"/>
  <c r="L17" i="2"/>
  <c r="M17" i="2"/>
  <c r="N17" i="2"/>
  <c r="O17" i="2"/>
  <c r="P17" i="2"/>
  <c r="Q17" i="2"/>
  <c r="R17" i="2"/>
  <c r="H18" i="2"/>
  <c r="I18" i="2"/>
  <c r="J18" i="2"/>
  <c r="K18" i="2"/>
  <c r="L18" i="2"/>
  <c r="M18" i="2"/>
  <c r="N18" i="2"/>
  <c r="G18" i="2"/>
  <c r="G17" i="2"/>
  <c r="G16" i="2"/>
  <c r="G15" i="2"/>
  <c r="G14" i="2"/>
  <c r="G13" i="2"/>
  <c r="R163" i="4" l="1"/>
  <c r="R164" i="4" s="1"/>
  <c r="G101" i="4"/>
  <c r="P101" i="4"/>
  <c r="P163" i="4" s="1"/>
  <c r="P164" i="4" s="1"/>
  <c r="N101" i="4"/>
  <c r="H120" i="4"/>
  <c r="L101" i="4"/>
  <c r="L120" i="4"/>
  <c r="L163" i="4" s="1"/>
  <c r="L164" i="4" s="1"/>
  <c r="I163" i="4"/>
  <c r="G163" i="4"/>
  <c r="G164" i="4" s="1"/>
  <c r="K101" i="4"/>
  <c r="K163" i="4" s="1"/>
  <c r="K164" i="4" s="1"/>
  <c r="N163" i="4"/>
  <c r="J163" i="4"/>
  <c r="J164" i="4" s="1"/>
  <c r="Q164" i="4"/>
  <c r="J33" i="4"/>
  <c r="M164" i="4"/>
  <c r="H101" i="4"/>
  <c r="H163" i="4" s="1"/>
  <c r="H164" i="4" s="1"/>
  <c r="O164" i="4"/>
  <c r="I164" i="4"/>
  <c r="N164" i="4"/>
  <c r="I10" i="2"/>
  <c r="J10" i="2"/>
  <c r="M10" i="2"/>
  <c r="N10" i="2"/>
  <c r="Q10" i="2"/>
  <c r="R10" i="2"/>
  <c r="R11" i="2" s="1"/>
  <c r="P26" i="2"/>
  <c r="N105" i="2"/>
  <c r="Q110" i="2"/>
  <c r="O159" i="2" l="1"/>
  <c r="K159" i="2"/>
  <c r="R159" i="2"/>
  <c r="N159" i="2"/>
  <c r="J159" i="2"/>
  <c r="Q159" i="2"/>
  <c r="M159" i="2"/>
  <c r="I159" i="2"/>
  <c r="P159" i="2"/>
  <c r="L159" i="2"/>
  <c r="H159" i="2"/>
  <c r="O156" i="2"/>
  <c r="K156" i="2"/>
  <c r="R156" i="2"/>
  <c r="N156" i="2"/>
  <c r="J156" i="2"/>
  <c r="Q156" i="2"/>
  <c r="M156" i="2"/>
  <c r="I156" i="2"/>
  <c r="P156" i="2"/>
  <c r="L156" i="2"/>
  <c r="H156" i="2"/>
  <c r="P117" i="2"/>
  <c r="L117" i="2"/>
  <c r="H117" i="2"/>
  <c r="O117" i="2"/>
  <c r="K117" i="2"/>
  <c r="R117" i="2"/>
  <c r="J117" i="2"/>
  <c r="Q117" i="2"/>
  <c r="I117" i="2"/>
  <c r="Q109" i="2"/>
  <c r="P10" i="2"/>
  <c r="L10" i="2"/>
  <c r="H10" i="2"/>
  <c r="O23" i="2"/>
  <c r="K23" i="2"/>
  <c r="O26" i="2"/>
  <c r="O32" i="2"/>
  <c r="O55" i="2"/>
  <c r="O62" i="2"/>
  <c r="M105" i="2"/>
  <c r="I110" i="2"/>
  <c r="N114" i="2"/>
  <c r="P109" i="2"/>
  <c r="O109" i="2"/>
  <c r="K109" i="2"/>
  <c r="N55" i="2"/>
  <c r="J55" i="2"/>
  <c r="G10" i="2"/>
  <c r="O10" i="2"/>
  <c r="K10" i="2"/>
  <c r="H26" i="2"/>
  <c r="J110" i="2"/>
  <c r="L114" i="2"/>
  <c r="H114" i="2"/>
  <c r="R114" i="2"/>
  <c r="Q114" i="2"/>
  <c r="P105" i="2"/>
  <c r="L105" i="2"/>
  <c r="H105" i="2"/>
  <c r="O105" i="2"/>
  <c r="K105" i="2"/>
  <c r="R105" i="2"/>
  <c r="J105" i="2"/>
  <c r="Q105" i="2"/>
  <c r="I105" i="2"/>
  <c r="R26" i="2"/>
  <c r="N26" i="2"/>
  <c r="J26" i="2"/>
  <c r="Q26" i="2"/>
  <c r="M26" i="2"/>
  <c r="I26" i="2"/>
  <c r="K26" i="2"/>
  <c r="K62" i="2"/>
  <c r="M117" i="2"/>
  <c r="Q126" i="2"/>
  <c r="P110" i="2"/>
  <c r="L110" i="2"/>
  <c r="H110" i="2"/>
  <c r="O110" i="2"/>
  <c r="K110" i="2"/>
  <c r="G110" i="2"/>
  <c r="N110" i="2"/>
  <c r="M110" i="2"/>
  <c r="O92" i="2"/>
  <c r="Q54" i="2"/>
  <c r="Q55" i="2"/>
  <c r="L23" i="2"/>
  <c r="L26" i="2"/>
  <c r="H32" i="2"/>
  <c r="H55" i="2"/>
  <c r="P55" i="2"/>
  <c r="P54" i="2"/>
  <c r="L62" i="2"/>
  <c r="J109" i="2"/>
  <c r="R110" i="2"/>
  <c r="N117" i="2"/>
  <c r="I55" i="2"/>
  <c r="H26" i="3"/>
  <c r="R31" i="3" s="1"/>
  <c r="I26" i="3"/>
  <c r="I31" i="3" s="1"/>
  <c r="J26" i="3"/>
  <c r="K26" i="3"/>
  <c r="K31" i="3" s="1"/>
  <c r="L26" i="3"/>
  <c r="L31" i="3" s="1"/>
  <c r="M26" i="3"/>
  <c r="M31" i="3" s="1"/>
  <c r="N26" i="3"/>
  <c r="O26" i="3"/>
  <c r="O31" i="3" s="1"/>
  <c r="P26" i="3"/>
  <c r="P31" i="3" s="1"/>
  <c r="Q26" i="3"/>
  <c r="Q31" i="3" s="1"/>
  <c r="R26" i="3"/>
  <c r="H27" i="3"/>
  <c r="H33" i="3" s="1"/>
  <c r="I27" i="3"/>
  <c r="I33" i="3" s="1"/>
  <c r="J27" i="3"/>
  <c r="J33" i="3" s="1"/>
  <c r="K27" i="3"/>
  <c r="K33" i="3" s="1"/>
  <c r="L27" i="3"/>
  <c r="L33" i="3" s="1"/>
  <c r="M27" i="3"/>
  <c r="M33" i="3" s="1"/>
  <c r="N27" i="3"/>
  <c r="N33" i="3" s="1"/>
  <c r="O27" i="3"/>
  <c r="O33" i="3" s="1"/>
  <c r="P27" i="3"/>
  <c r="P33" i="3" s="1"/>
  <c r="Q27" i="3"/>
  <c r="Q33" i="3" s="1"/>
  <c r="R27" i="3"/>
  <c r="R33" i="3" s="1"/>
  <c r="H28" i="3"/>
  <c r="H34" i="3" s="1"/>
  <c r="I28" i="3"/>
  <c r="J28" i="3"/>
  <c r="J34" i="3" s="1"/>
  <c r="K28" i="3"/>
  <c r="K34" i="3" s="1"/>
  <c r="L28" i="3"/>
  <c r="L34" i="3" s="1"/>
  <c r="M28" i="3"/>
  <c r="N28" i="3"/>
  <c r="N34" i="3" s="1"/>
  <c r="O28" i="3"/>
  <c r="O34" i="3" s="1"/>
  <c r="P28" i="3"/>
  <c r="P34" i="3" s="1"/>
  <c r="Q28" i="3"/>
  <c r="R28" i="3"/>
  <c r="R34" i="3" s="1"/>
  <c r="G28" i="3"/>
  <c r="G34" i="3" s="1"/>
  <c r="G27" i="3"/>
  <c r="G33" i="3" s="1"/>
  <c r="G26" i="3"/>
  <c r="G31" i="3" s="1"/>
  <c r="S3" i="3"/>
  <c r="S4" i="3"/>
  <c r="S5" i="3"/>
  <c r="S6" i="3"/>
  <c r="S7" i="3"/>
  <c r="S2" i="3"/>
  <c r="S22" i="3"/>
  <c r="S21" i="3"/>
  <c r="S20" i="3"/>
  <c r="S19" i="3"/>
  <c r="S18" i="3"/>
  <c r="S17" i="3"/>
  <c r="R126" i="2" l="1"/>
  <c r="R55" i="2"/>
  <c r="N139" i="2"/>
  <c r="H54" i="2"/>
  <c r="L55" i="2"/>
  <c r="P32" i="2"/>
  <c r="K114" i="2"/>
  <c r="K120" i="2" s="1"/>
  <c r="P114" i="2"/>
  <c r="P120" i="2" s="1"/>
  <c r="H109" i="2"/>
  <c r="M55" i="2"/>
  <c r="J54" i="2"/>
  <c r="J82" i="2"/>
  <c r="K92" i="2"/>
  <c r="P92" i="2"/>
  <c r="M139" i="2"/>
  <c r="K55" i="2"/>
  <c r="O114" i="2"/>
  <c r="O120" i="2" s="1"/>
  <c r="R109" i="2"/>
  <c r="R120" i="2" s="1"/>
  <c r="O54" i="2"/>
  <c r="I82" i="2"/>
  <c r="M82" i="2"/>
  <c r="O82" i="2"/>
  <c r="Q82" i="2"/>
  <c r="O73" i="2"/>
  <c r="M100" i="2"/>
  <c r="I126" i="2"/>
  <c r="I109" i="2"/>
  <c r="L109" i="2"/>
  <c r="L120" i="2" s="1"/>
  <c r="N92" i="2"/>
  <c r="Q92" i="2"/>
  <c r="R19" i="2"/>
  <c r="K32" i="2"/>
  <c r="G32" i="3"/>
  <c r="G36" i="3"/>
  <c r="Q32" i="3"/>
  <c r="M32" i="3"/>
  <c r="M36" i="3" s="1"/>
  <c r="I32" i="3"/>
  <c r="L32" i="3"/>
  <c r="L36" i="3" s="1"/>
  <c r="R32" i="3"/>
  <c r="R36" i="3"/>
  <c r="K32" i="3"/>
  <c r="P32" i="3"/>
  <c r="P36" i="3" s="1"/>
  <c r="O32" i="3"/>
  <c r="O36" i="3"/>
  <c r="S33" i="3"/>
  <c r="H31" i="3"/>
  <c r="N100" i="2"/>
  <c r="P82" i="2"/>
  <c r="J19" i="2"/>
  <c r="M54" i="2"/>
  <c r="R54" i="2"/>
  <c r="I92" i="2"/>
  <c r="G92" i="2"/>
  <c r="L92" i="2"/>
  <c r="K73" i="2"/>
  <c r="G54" i="2"/>
  <c r="Q120" i="2"/>
  <c r="J114" i="2"/>
  <c r="H62" i="2"/>
  <c r="L32" i="2"/>
  <c r="H23" i="2"/>
  <c r="H19" i="2"/>
  <c r="J32" i="2"/>
  <c r="M62" i="2"/>
  <c r="R62" i="2"/>
  <c r="J73" i="2"/>
  <c r="M109" i="2"/>
  <c r="M120" i="2" s="1"/>
  <c r="K126" i="2"/>
  <c r="P126" i="2"/>
  <c r="R139" i="2"/>
  <c r="G139" i="2"/>
  <c r="H153" i="2"/>
  <c r="M153" i="2"/>
  <c r="R153" i="2"/>
  <c r="I146" i="2"/>
  <c r="N146" i="2"/>
  <c r="O146" i="2"/>
  <c r="G73" i="2"/>
  <c r="I23" i="2"/>
  <c r="N23" i="2"/>
  <c r="I100" i="2"/>
  <c r="G100" i="2"/>
  <c r="L100" i="2"/>
  <c r="G117" i="2"/>
  <c r="I34" i="3"/>
  <c r="I36" i="3" s="1"/>
  <c r="M34" i="3"/>
  <c r="Q34" i="3"/>
  <c r="Q36" i="3" s="1"/>
  <c r="H82" i="2"/>
  <c r="G82" i="2"/>
  <c r="Q19" i="2"/>
  <c r="J120" i="2"/>
  <c r="J126" i="2"/>
  <c r="I32" i="2"/>
  <c r="N32" i="2"/>
  <c r="Q62" i="2"/>
  <c r="I73" i="2"/>
  <c r="N73" i="2"/>
  <c r="N109" i="2"/>
  <c r="N120" i="2" s="1"/>
  <c r="M126" i="2"/>
  <c r="O126" i="2"/>
  <c r="I139" i="2"/>
  <c r="H139" i="2"/>
  <c r="K139" i="2"/>
  <c r="L153" i="2"/>
  <c r="Q153" i="2"/>
  <c r="G153" i="2"/>
  <c r="H146" i="2"/>
  <c r="M146" i="2"/>
  <c r="R146" i="2"/>
  <c r="M114" i="2"/>
  <c r="K82" i="2"/>
  <c r="G62" i="2"/>
  <c r="G23" i="2"/>
  <c r="O19" i="2"/>
  <c r="M23" i="2"/>
  <c r="R23" i="2"/>
  <c r="Q100" i="2"/>
  <c r="K100" i="2"/>
  <c r="P100" i="2"/>
  <c r="G156" i="2"/>
  <c r="G159" i="2"/>
  <c r="J31" i="3"/>
  <c r="N31" i="3"/>
  <c r="L73" i="2"/>
  <c r="N82" i="2"/>
  <c r="J92" i="2"/>
  <c r="G55" i="2"/>
  <c r="M19" i="2"/>
  <c r="H120" i="2"/>
  <c r="I114" i="2"/>
  <c r="G114" i="2"/>
  <c r="P73" i="2"/>
  <c r="L54" i="2"/>
  <c r="P19" i="2"/>
  <c r="M32" i="2"/>
  <c r="R32" i="2"/>
  <c r="J62" i="2"/>
  <c r="M73" i="2"/>
  <c r="R73" i="2"/>
  <c r="G109" i="2"/>
  <c r="N126" i="2"/>
  <c r="H126" i="2"/>
  <c r="Q139" i="2"/>
  <c r="L139" i="2"/>
  <c r="O139" i="2"/>
  <c r="P153" i="2"/>
  <c r="J153" i="2"/>
  <c r="K153" i="2"/>
  <c r="L146" i="2"/>
  <c r="Q146" i="2"/>
  <c r="G146" i="2"/>
  <c r="G26" i="2"/>
  <c r="K19" i="2"/>
  <c r="Q23" i="2"/>
  <c r="J100" i="2"/>
  <c r="O100" i="2"/>
  <c r="O101" i="2" s="1"/>
  <c r="N19" i="2"/>
  <c r="I54" i="2"/>
  <c r="N54" i="2"/>
  <c r="R82" i="2"/>
  <c r="R92" i="2"/>
  <c r="H92" i="2"/>
  <c r="G32" i="2"/>
  <c r="I19" i="2"/>
  <c r="G105" i="2"/>
  <c r="L82" i="2"/>
  <c r="H73" i="2"/>
  <c r="P62" i="2"/>
  <c r="P23" i="2"/>
  <c r="L19" i="2"/>
  <c r="Q32" i="2"/>
  <c r="I62" i="2"/>
  <c r="N62" i="2"/>
  <c r="Q73" i="2"/>
  <c r="G126" i="2"/>
  <c r="L126" i="2"/>
  <c r="J139" i="2"/>
  <c r="P139" i="2"/>
  <c r="I153" i="2"/>
  <c r="N153" i="2"/>
  <c r="O153" i="2"/>
  <c r="P146" i="2"/>
  <c r="J146" i="2"/>
  <c r="K146" i="2"/>
  <c r="M92" i="2"/>
  <c r="M101" i="2" s="1"/>
  <c r="K54" i="2"/>
  <c r="G19" i="2"/>
  <c r="J23" i="2"/>
  <c r="R100" i="2"/>
  <c r="H100" i="2"/>
  <c r="K101" i="2" l="1"/>
  <c r="Q101" i="2"/>
  <c r="I120" i="2"/>
  <c r="Q83" i="2"/>
  <c r="M83" i="2"/>
  <c r="P101" i="2"/>
  <c r="O83" i="2"/>
  <c r="O163" i="2" s="1"/>
  <c r="R83" i="2"/>
  <c r="K83" i="2"/>
  <c r="K163" i="2" s="1"/>
  <c r="N101" i="2"/>
  <c r="H83" i="2"/>
  <c r="R101" i="2"/>
  <c r="R163" i="2" s="1"/>
  <c r="R33" i="2"/>
  <c r="M40" i="3"/>
  <c r="M39" i="3"/>
  <c r="M41" i="3"/>
  <c r="Q40" i="3"/>
  <c r="Q39" i="3"/>
  <c r="Q41" i="3"/>
  <c r="P40" i="3"/>
  <c r="P39" i="3"/>
  <c r="P41" i="3"/>
  <c r="L40" i="3"/>
  <c r="L39" i="3"/>
  <c r="L41" i="3"/>
  <c r="I40" i="3"/>
  <c r="I39" i="3"/>
  <c r="I41" i="3"/>
  <c r="G120" i="2"/>
  <c r="J101" i="2"/>
  <c r="J32" i="3"/>
  <c r="J36" i="3"/>
  <c r="N83" i="2"/>
  <c r="S34" i="3"/>
  <c r="I83" i="2"/>
  <c r="I101" i="2"/>
  <c r="O39" i="3"/>
  <c r="O41" i="3"/>
  <c r="O40" i="3"/>
  <c r="G40" i="3"/>
  <c r="G41" i="3"/>
  <c r="G39" i="3"/>
  <c r="L83" i="2"/>
  <c r="G83" i="2"/>
  <c r="J83" i="2"/>
  <c r="L101" i="2"/>
  <c r="H101" i="2"/>
  <c r="P83" i="2"/>
  <c r="N32" i="3"/>
  <c r="N36" i="3"/>
  <c r="M163" i="2"/>
  <c r="G101" i="2"/>
  <c r="H32" i="3"/>
  <c r="S32" i="3" s="1"/>
  <c r="H36" i="3"/>
  <c r="K36" i="3"/>
  <c r="S31" i="3"/>
  <c r="Q163" i="2" l="1"/>
  <c r="N163" i="2"/>
  <c r="L163" i="2"/>
  <c r="P163" i="2"/>
  <c r="I163" i="2"/>
  <c r="H163" i="2"/>
  <c r="J163" i="2"/>
  <c r="R164" i="2"/>
  <c r="N39" i="3"/>
  <c r="N41" i="3"/>
  <c r="N40" i="3"/>
  <c r="K39" i="3"/>
  <c r="K41" i="3"/>
  <c r="K40" i="3"/>
  <c r="G163" i="2"/>
  <c r="H40" i="3"/>
  <c r="T40" i="3" s="1"/>
  <c r="H39" i="3"/>
  <c r="T39" i="3" s="1"/>
  <c r="H41" i="3"/>
  <c r="T41" i="3" s="1"/>
  <c r="J39" i="3"/>
  <c r="J41" i="3"/>
  <c r="J40" i="3"/>
  <c r="F130" i="1" l="1"/>
  <c r="D130" i="1"/>
  <c r="E130" i="1"/>
  <c r="E26" i="1"/>
  <c r="E131" i="1" s="1"/>
  <c r="F26" i="1"/>
  <c r="F131" i="1" s="1"/>
  <c r="D26" i="1"/>
  <c r="D131" i="1" s="1"/>
  <c r="F27" i="1"/>
  <c r="D27" i="1"/>
  <c r="D132" i="1" l="1"/>
  <c r="E27" i="1"/>
  <c r="F132" i="1"/>
  <c r="E132" i="1"/>
  <c r="K11" i="2"/>
  <c r="K33" i="2" s="1"/>
  <c r="K164" i="2" s="1"/>
  <c r="Q11" i="2"/>
  <c r="Q33" i="2" s="1"/>
  <c r="Q164" i="2" s="1"/>
  <c r="J11" i="2"/>
  <c r="J33" i="2" s="1"/>
  <c r="J164" i="2" s="1"/>
  <c r="O11" i="2"/>
  <c r="O33" i="2" s="1"/>
  <c r="O164" i="2" s="1"/>
  <c r="N11" i="2"/>
  <c r="N33" i="2" s="1"/>
  <c r="N164" i="2" s="1"/>
  <c r="G11" i="2"/>
  <c r="M11" i="2"/>
  <c r="M33" i="2" s="1"/>
  <c r="M164" i="2" s="1"/>
  <c r="I11" i="2"/>
  <c r="I33" i="2" s="1"/>
  <c r="I164" i="2" s="1"/>
  <c r="H11" i="2"/>
  <c r="H33" i="2" s="1"/>
  <c r="H164" i="2" s="1"/>
  <c r="P11" i="2"/>
  <c r="P33" i="2"/>
  <c r="P164" i="2" s="1"/>
  <c r="L11" i="2"/>
  <c r="L33" i="2" s="1"/>
  <c r="L164" i="2" s="1"/>
  <c r="G33" i="2" l="1"/>
  <c r="G164" i="2" l="1"/>
  <c r="G167" i="2" l="1"/>
  <c r="H167" i="2" s="1"/>
  <c r="I167" i="2" s="1"/>
  <c r="J167" i="2" s="1"/>
  <c r="K167" i="2" s="1"/>
  <c r="L167" i="2" s="1"/>
  <c r="M167" i="2" s="1"/>
  <c r="N167" i="2" s="1"/>
  <c r="O167" i="2" s="1"/>
  <c r="P167" i="2" s="1"/>
  <c r="Q167" i="2" s="1"/>
  <c r="R167" i="2" s="1"/>
</calcChain>
</file>

<file path=xl/sharedStrings.xml><?xml version="1.0" encoding="utf-8"?>
<sst xmlns="http://schemas.openxmlformats.org/spreadsheetml/2006/main" count="528" uniqueCount="240">
  <si>
    <t>2018-19</t>
  </si>
  <si>
    <t>FINAL Budget</t>
  </si>
  <si>
    <t>Income</t>
  </si>
  <si>
    <t>Compassion in Action</t>
  </si>
  <si>
    <t>Contributions - Named</t>
  </si>
  <si>
    <t>Contributions - Unnamed</t>
  </si>
  <si>
    <t>Pledges Operating</t>
  </si>
  <si>
    <t>Adobe School</t>
  </si>
  <si>
    <t>Adobe School 3rd office</t>
  </si>
  <si>
    <t>Adobe Utilities</t>
  </si>
  <si>
    <t>Counselor</t>
  </si>
  <si>
    <t>Nefesh Soul</t>
  </si>
  <si>
    <t>Occasional</t>
  </si>
  <si>
    <t>Sema rental</t>
  </si>
  <si>
    <t>Cabaret</t>
  </si>
  <si>
    <t>FUUNd Together</t>
  </si>
  <si>
    <t>Miscellaneous Fundraisers</t>
  </si>
  <si>
    <t>Interest from Savings Account</t>
  </si>
  <si>
    <t>Altar Flowers</t>
  </si>
  <si>
    <t>Hospitality</t>
  </si>
  <si>
    <t>Miscellaneous Other</t>
  </si>
  <si>
    <t>Retail rebates</t>
  </si>
  <si>
    <t>Prior Year carryforward</t>
  </si>
  <si>
    <t>Total Income</t>
  </si>
  <si>
    <t>Valley Interfaith Project</t>
  </si>
  <si>
    <t>Expense</t>
  </si>
  <si>
    <t>Board</t>
  </si>
  <si>
    <t>Caring &amp; Concerns</t>
  </si>
  <si>
    <t>Chalice Circles</t>
  </si>
  <si>
    <t>Hospitality/Coffee</t>
  </si>
  <si>
    <t>Leadership Council</t>
  </si>
  <si>
    <t>Membership</t>
  </si>
  <si>
    <t>Newsletter</t>
  </si>
  <si>
    <t>Public Relations/Publicity</t>
  </si>
  <si>
    <t>Special Funds</t>
  </si>
  <si>
    <t>Stewardship</t>
  </si>
  <si>
    <t>Worship - Aesthetics</t>
  </si>
  <si>
    <t>Worship - Altar Flowers</t>
  </si>
  <si>
    <t>Worship - Speakers</t>
  </si>
  <si>
    <t>Worship - Supplies/Operations</t>
  </si>
  <si>
    <t>In service Training</t>
  </si>
  <si>
    <t>Capital Music</t>
  </si>
  <si>
    <t>Special Music</t>
  </si>
  <si>
    <t>Music Supplies/Operations</t>
  </si>
  <si>
    <t>FF Adult FF</t>
  </si>
  <si>
    <t>FF Curriculum</t>
  </si>
  <si>
    <t>FF Lead Teachers</t>
  </si>
  <si>
    <t>FF Professional Expenses</t>
  </si>
  <si>
    <t>FF Supplies</t>
  </si>
  <si>
    <t>FF Training</t>
  </si>
  <si>
    <t>FF Worship</t>
  </si>
  <si>
    <t>AZ Power and Light</t>
  </si>
  <si>
    <t>Contrib to Designated Charities</t>
  </si>
  <si>
    <t>Green Sanctuary</t>
  </si>
  <si>
    <t>I help</t>
  </si>
  <si>
    <t>Racial Just / BLM</t>
  </si>
  <si>
    <t>Supplies/Operations</t>
  </si>
  <si>
    <t>UUJAZ</t>
  </si>
  <si>
    <t>Minister Disability</t>
  </si>
  <si>
    <t>Minister Housing</t>
  </si>
  <si>
    <t>Minister Pension</t>
  </si>
  <si>
    <t>Minister Professional Expenses</t>
  </si>
  <si>
    <t>Minister Salary (was w/FICA)</t>
  </si>
  <si>
    <t>Minister in lieu of FICA</t>
  </si>
  <si>
    <t>Minister of Music Disability</t>
  </si>
  <si>
    <t>Minister of Music Housing</t>
  </si>
  <si>
    <t>Minister of Music Medical</t>
  </si>
  <si>
    <t>Minister of Music Salary</t>
  </si>
  <si>
    <t>Minister of Music Pension</t>
  </si>
  <si>
    <t>Minister of Music Professional Expense</t>
  </si>
  <si>
    <t>Accompanist Salary</t>
  </si>
  <si>
    <t>Congr. Administrator - Pension</t>
  </si>
  <si>
    <t>Congr. Administrator - Salary</t>
  </si>
  <si>
    <t>FF Director Pension</t>
  </si>
  <si>
    <t>FF Director Salary</t>
  </si>
  <si>
    <t>FF Assistant</t>
  </si>
  <si>
    <t>Maintenance Tech Salary</t>
  </si>
  <si>
    <t>FICA/Medicare, exc Revs</t>
  </si>
  <si>
    <t>Direct Deposit Fees</t>
  </si>
  <si>
    <t>Group Health Insurance</t>
  </si>
  <si>
    <t>Worker's Compensation</t>
  </si>
  <si>
    <t>Accounting &amp; Legal Fees</t>
  </si>
  <si>
    <t>Admin Professional Expenses</t>
  </si>
  <si>
    <t>Administrative Other</t>
  </si>
  <si>
    <t>Copier Lease</t>
  </si>
  <si>
    <t>Custodial Contract</t>
  </si>
  <si>
    <t>Equipment - Purchase &amp; Rental</t>
  </si>
  <si>
    <t>Equipment - Repairs &amp; Maintenance</t>
  </si>
  <si>
    <t>Merchant Fees</t>
  </si>
  <si>
    <t>Office Supplies</t>
  </si>
  <si>
    <t>Postage</t>
  </si>
  <si>
    <t>Recognition/Staff &amp; Volunteers</t>
  </si>
  <si>
    <t>Software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</si>
  <si>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</si>
  <si>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</si>
  <si>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</si>
  <si>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</si>
  <si>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</si>
  <si>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Utilities - Elec - Sanctuary</t>
  </si>
  <si>
    <t>Utilities - Elec - Office/Class</t>
  </si>
  <si>
    <t>Utilities - Phone</t>
  </si>
  <si>
    <t>Utilities - Waste Disposal</t>
  </si>
  <si>
    <t>Utilities - Water</t>
  </si>
  <si>
    <t>UUA Annual Program Fund</t>
  </si>
  <si>
    <t>Insurance - Prop/Liab/Theft</t>
  </si>
  <si>
    <t>Mortgage - Interest</t>
  </si>
  <si>
    <t>Mortgage - Principal</t>
  </si>
  <si>
    <t>Reserves fund</t>
  </si>
  <si>
    <t>Total Expense</t>
  </si>
  <si>
    <t xml:space="preserve">Total Income </t>
  </si>
  <si>
    <t>NET INCOME</t>
  </si>
  <si>
    <t>2019-20</t>
  </si>
  <si>
    <t>Proposed Budget</t>
  </si>
  <si>
    <t>2018-19 Est.</t>
  </si>
  <si>
    <t>Estimated YrEnd</t>
  </si>
  <si>
    <t>Total Expenses</t>
  </si>
  <si>
    <t>Music Licenses (new)</t>
  </si>
  <si>
    <t>East Valley UU</t>
  </si>
  <si>
    <t>Minister of Music, Retro Insurance due</t>
  </si>
  <si>
    <t>Tech Booth Supervisor</t>
  </si>
  <si>
    <t>Intention:  That any surplus existing once 2019-20 is closed out be added to the cash reserves (i.e.,</t>
  </si>
  <si>
    <t>Worship - Second Service (now included)</t>
  </si>
  <si>
    <t xml:space="preserve">not maintained in the operating cash account), to further funds reserves.  That property accounts </t>
  </si>
  <si>
    <t>be more substantially budgeted in 2020-21.</t>
  </si>
  <si>
    <t>VALLEY UUC - Proposed Budget 2019/20</t>
  </si>
  <si>
    <t>FF Child Care</t>
  </si>
  <si>
    <t>FF Events/Recognition</t>
  </si>
  <si>
    <t>Approved by BOT 5.23.19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</si>
  <si>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</si>
  <si>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</si>
  <si>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</si>
  <si>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</si>
  <si>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</si>
  <si>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</si>
  <si>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</si>
  <si>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</si>
  <si>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</si>
  <si>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TOTAL</t>
  </si>
  <si>
    <t>Ordinary Income/Expense</t>
  </si>
  <si>
    <t>400.00 · Contributions</t>
  </si>
  <si>
    <t>Prior Year Carryforward</t>
  </si>
  <si>
    <t>Total 400.00 · Contributions</t>
  </si>
  <si>
    <t>440.00 · Rental Income</t>
  </si>
  <si>
    <t>Total 440.00 · Rental Income</t>
  </si>
  <si>
    <t>450.00 · Income - EVENTS</t>
  </si>
  <si>
    <t>Total 450.00 · Income - EVENTS</t>
  </si>
  <si>
    <t>455.00 · Income - Investments</t>
  </si>
  <si>
    <t>Total 455.00 · Income - Investments</t>
  </si>
  <si>
    <t>460.00 · Income - Miscellaneous</t>
  </si>
  <si>
    <t>Retail Rebates</t>
  </si>
  <si>
    <t>Total 460.00 · Income - Miscellaneous</t>
  </si>
  <si>
    <t>Jul 17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</si>
  <si>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</si>
  <si>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</si>
  <si>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</si>
  <si>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</si>
  <si>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</si>
  <si>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</si>
  <si>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</si>
  <si>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</si>
  <si>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</si>
  <si>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</si>
  <si>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</si>
  <si>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Jul 16</t>
  </si>
  <si>
    <t>Aug 16</t>
  </si>
  <si>
    <t>Sep 16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</si>
  <si>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</si>
  <si>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</si>
  <si>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</si>
  <si>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</si>
  <si>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</si>
  <si>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</si>
  <si>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</si>
  <si>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</si>
  <si>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</si>
  <si>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One Time Journey + Grant</t>
  </si>
  <si>
    <t>Apr 19</t>
  </si>
  <si>
    <t>May 19</t>
  </si>
  <si>
    <t>Jun 19</t>
  </si>
  <si>
    <t>2017-18</t>
  </si>
  <si>
    <t>2016-17</t>
  </si>
  <si>
    <t>Pledges</t>
  </si>
  <si>
    <t>count 2x</t>
  </si>
  <si>
    <t>505.00 · Capital Campaign</t>
  </si>
  <si>
    <t>510.00 · Committees</t>
  </si>
  <si>
    <t>Board of Trustees</t>
  </si>
  <si>
    <t>Leadership Dev Council</t>
  </si>
  <si>
    <t>Worship</t>
  </si>
  <si>
    <t>Worship - Second Service</t>
  </si>
  <si>
    <t>Total Worship</t>
  </si>
  <si>
    <t>Total 510.00 · Committees</t>
  </si>
  <si>
    <t>520.00 · Programs</t>
  </si>
  <si>
    <t>Music</t>
  </si>
  <si>
    <t>Total Music</t>
  </si>
  <si>
    <t>Religious Education</t>
  </si>
  <si>
    <t>Total Religious Education</t>
  </si>
  <si>
    <t>Social Action</t>
  </si>
  <si>
    <t>Valley Interfaith Project (VIP)</t>
  </si>
  <si>
    <t>Total Social Action</t>
  </si>
  <si>
    <t>Total 520.00 · Programs</t>
  </si>
  <si>
    <t>650 · Ministerial Package</t>
  </si>
  <si>
    <t>650.05 · Senior Minister</t>
  </si>
  <si>
    <t>Minister in Lieu of FICA</t>
  </si>
  <si>
    <t>Minister Salary</t>
  </si>
  <si>
    <t>Total 650.05 · Senior Minister</t>
  </si>
  <si>
    <t>650.10 · Minister of Music</t>
  </si>
  <si>
    <t>Minister of Music Prof Exp</t>
  </si>
  <si>
    <t>Total 650.10 · Minister of Music</t>
  </si>
  <si>
    <t>Total 650 · Ministerial Package</t>
  </si>
  <si>
    <t>655.00 · Payroll</t>
  </si>
  <si>
    <t>Accompanist</t>
  </si>
  <si>
    <t>Total Accompanist</t>
  </si>
  <si>
    <t>Congregational Administrator</t>
  </si>
  <si>
    <t>Cong Administrator - Pension</t>
  </si>
  <si>
    <t>Congr Administrator - Salary</t>
  </si>
  <si>
    <t>Total Congregational Administrator</t>
  </si>
  <si>
    <t>FF Director</t>
  </si>
  <si>
    <t>Total FF Director</t>
  </si>
  <si>
    <t>Maintenance Tech</t>
  </si>
  <si>
    <t>Total Maintenance Tech</t>
  </si>
  <si>
    <t>Total 655.00 · Payroll</t>
  </si>
  <si>
    <t>656.00 · Payroll Expenses</t>
  </si>
  <si>
    <t>FICA/Medicare</t>
  </si>
  <si>
    <t>Total 656.00 · Payroll Expenses</t>
  </si>
  <si>
    <t>710.00 · Administration</t>
  </si>
  <si>
    <t>Equipment - Purchase/Rental</t>
  </si>
  <si>
    <t>Total 710.00 · Administration</t>
  </si>
  <si>
    <t>730.00 · Property</t>
  </si>
  <si>
    <t>Total 730.00 · Property</t>
  </si>
  <si>
    <t>740.00 · Utilities</t>
  </si>
  <si>
    <t>Total 740.00 · Utilities</t>
  </si>
  <si>
    <t>750.00 · UUA &amp; PSWD Dues</t>
  </si>
  <si>
    <t>Total 750.00 · UUA &amp; PSWD Dues</t>
  </si>
  <si>
    <t>760.00 · Insurance</t>
  </si>
  <si>
    <t>Total 760.00 · Insurance</t>
  </si>
  <si>
    <t>Net Ordinary Income</t>
  </si>
  <si>
    <t>FINAL BUDGET BY MONTH</t>
  </si>
  <si>
    <t>Cash Flow</t>
  </si>
  <si>
    <t>June 30 balance</t>
  </si>
  <si>
    <t>VUU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</si>
</sst>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;\-#,##0.00"/>
    <numFmt numFmtId="166" formatCode="#,##0;\-#,##0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2" borderId="2" xfId="0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9" fillId="2" borderId="3" xfId="1" applyNumberFormat="1" applyFont="1" applyFill="1" applyBorder="1"/>
    <xf numFmtId="49" fontId="8" fillId="4" borderId="4" xfId="0" applyNumberFormat="1" applyFont="1" applyFill="1" applyBorder="1"/>
    <xf numFmtId="164" fontId="10" fillId="2" borderId="5" xfId="1" applyNumberFormat="1" applyFont="1" applyFill="1" applyBorder="1"/>
    <xf numFmtId="164" fontId="10" fillId="2" borderId="3" xfId="1" applyNumberFormat="1" applyFont="1" applyFill="1" applyBorder="1"/>
    <xf numFmtId="0" fontId="4" fillId="4" borderId="0" xfId="0" applyFont="1" applyFill="1"/>
    <xf numFmtId="0" fontId="3" fillId="4" borderId="0" xfId="0" applyFont="1" applyFill="1"/>
    <xf numFmtId="164" fontId="5" fillId="2" borderId="3" xfId="1" applyNumberFormat="1" applyFont="1" applyFill="1" applyBorder="1"/>
    <xf numFmtId="0" fontId="0" fillId="4" borderId="0" xfId="0" applyFill="1"/>
    <xf numFmtId="164" fontId="11" fillId="2" borderId="3" xfId="1" applyNumberFormat="1" applyFont="1" applyFill="1" applyBorder="1"/>
    <xf numFmtId="164" fontId="3" fillId="4" borderId="0" xfId="0" applyNumberFormat="1" applyFont="1" applyFill="1"/>
    <xf numFmtId="49" fontId="8" fillId="4" borderId="1" xfId="0" applyNumberFormat="1" applyFont="1" applyFill="1" applyBorder="1"/>
    <xf numFmtId="164" fontId="10" fillId="2" borderId="1" xfId="1" applyNumberFormat="1" applyFont="1" applyFill="1" applyBorder="1"/>
    <xf numFmtId="49" fontId="7" fillId="4" borderId="7" xfId="0" applyNumberFormat="1" applyFont="1" applyFill="1" applyBorder="1"/>
    <xf numFmtId="49" fontId="7" fillId="4" borderId="8" xfId="0" applyNumberFormat="1" applyFont="1" applyFill="1" applyBorder="1"/>
    <xf numFmtId="164" fontId="5" fillId="2" borderId="9" xfId="1" applyNumberFormat="1" applyFont="1" applyFill="1" applyBorder="1" applyAlignment="1">
      <alignment horizontal="center"/>
    </xf>
    <xf numFmtId="164" fontId="9" fillId="2" borderId="9" xfId="1" applyNumberFormat="1" applyFont="1" applyFill="1" applyBorder="1"/>
    <xf numFmtId="164" fontId="10" fillId="2" borderId="6" xfId="1" applyNumberFormat="1" applyFont="1" applyFill="1" applyBorder="1"/>
    <xf numFmtId="164" fontId="10" fillId="2" borderId="10" xfId="1" applyNumberFormat="1" applyFont="1" applyFill="1" applyBorder="1"/>
    <xf numFmtId="164" fontId="10" fillId="2" borderId="9" xfId="1" applyNumberFormat="1" applyFont="1" applyFill="1" applyBorder="1"/>
    <xf numFmtId="164" fontId="5" fillId="2" borderId="9" xfId="1" applyNumberFormat="1" applyFont="1" applyFill="1" applyBorder="1"/>
    <xf numFmtId="164" fontId="11" fillId="2" borderId="9" xfId="1" applyNumberFormat="1" applyFont="1" applyFill="1" applyBorder="1"/>
    <xf numFmtId="164" fontId="10" fillId="2" borderId="11" xfId="1" applyNumberFormat="1" applyFont="1" applyFill="1" applyBorder="1"/>
    <xf numFmtId="49" fontId="8" fillId="4" borderId="7" xfId="0" applyNumberFormat="1" applyFont="1" applyFill="1" applyBorder="1"/>
    <xf numFmtId="49" fontId="8" fillId="4" borderId="12" xfId="0" applyNumberFormat="1" applyFont="1" applyFill="1" applyBorder="1"/>
    <xf numFmtId="49" fontId="8" fillId="4" borderId="14" xfId="0" applyNumberFormat="1" applyFont="1" applyFill="1" applyBorder="1"/>
    <xf numFmtId="164" fontId="10" fillId="3" borderId="13" xfId="1" applyNumberFormat="1" applyFont="1" applyFill="1" applyBorder="1"/>
    <xf numFmtId="164" fontId="10" fillId="5" borderId="13" xfId="1" applyNumberFormat="1" applyFont="1" applyFill="1" applyBorder="1"/>
    <xf numFmtId="0" fontId="3" fillId="3" borderId="0" xfId="0" applyFont="1" applyFill="1"/>
    <xf numFmtId="0" fontId="4" fillId="3" borderId="0" xfId="0" applyFont="1" applyFill="1"/>
    <xf numFmtId="0" fontId="4" fillId="2" borderId="10" xfId="0" applyFont="1" applyFill="1" applyBorder="1" applyAlignment="1">
      <alignment horizontal="center"/>
    </xf>
    <xf numFmtId="0" fontId="3" fillId="4" borderId="7" xfId="0" applyFont="1" applyFill="1" applyBorder="1"/>
    <xf numFmtId="0" fontId="3" fillId="4" borderId="5" xfId="0" applyFont="1" applyFill="1" applyBorder="1"/>
    <xf numFmtId="164" fontId="5" fillId="4" borderId="0" xfId="1" applyNumberFormat="1" applyFont="1" applyFill="1" applyBorder="1"/>
    <xf numFmtId="0" fontId="4" fillId="4" borderId="1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49" fontId="7" fillId="4" borderId="15" xfId="0" applyNumberFormat="1" applyFont="1" applyFill="1" applyBorder="1"/>
    <xf numFmtId="49" fontId="8" fillId="4" borderId="0" xfId="0" applyNumberFormat="1" applyFont="1" applyFill="1" applyBorder="1"/>
    <xf numFmtId="0" fontId="4" fillId="4" borderId="15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164" fontId="10" fillId="5" borderId="6" xfId="1" applyNumberFormat="1" applyFont="1" applyFill="1" applyBorder="1"/>
    <xf numFmtId="49" fontId="7" fillId="4" borderId="9" xfId="0" applyNumberFormat="1" applyFont="1" applyFill="1" applyBorder="1"/>
    <xf numFmtId="49" fontId="7" fillId="4" borderId="16" xfId="0" applyNumberFormat="1" applyFont="1" applyFill="1" applyBorder="1"/>
    <xf numFmtId="0" fontId="4" fillId="5" borderId="2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4" fontId="9" fillId="5" borderId="3" xfId="1" applyNumberFormat="1" applyFont="1" applyFill="1" applyBorder="1"/>
    <xf numFmtId="164" fontId="10" fillId="5" borderId="5" xfId="1" applyNumberFormat="1" applyFont="1" applyFill="1" applyBorder="1"/>
    <xf numFmtId="164" fontId="5" fillId="5" borderId="3" xfId="1" applyNumberFormat="1" applyFont="1" applyFill="1" applyBorder="1"/>
    <xf numFmtId="164" fontId="11" fillId="5" borderId="3" xfId="1" applyNumberFormat="1" applyFont="1" applyFill="1" applyBorder="1"/>
    <xf numFmtId="164" fontId="10" fillId="5" borderId="3" xfId="1" applyNumberFormat="1" applyFont="1" applyFill="1" applyBorder="1"/>
    <xf numFmtId="164" fontId="10" fillId="5" borderId="11" xfId="1" applyNumberFormat="1" applyFont="1" applyFill="1" applyBorder="1"/>
    <xf numFmtId="6" fontId="0" fillId="4" borderId="0" xfId="0" applyNumberFormat="1" applyFill="1"/>
    <xf numFmtId="164" fontId="0" fillId="4" borderId="0" xfId="0" applyNumberFormat="1" applyFill="1"/>
    <xf numFmtId="164" fontId="4" fillId="4" borderId="0" xfId="0" applyNumberFormat="1" applyFont="1" applyFill="1"/>
    <xf numFmtId="49" fontId="12" fillId="0" borderId="0" xfId="0" applyNumberFormat="1" applyFont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2" fillId="0" borderId="0" xfId="0" applyNumberFormat="1" applyFont="1"/>
    <xf numFmtId="165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 applyBorder="1"/>
    <xf numFmtId="49" fontId="14" fillId="0" borderId="0" xfId="0" applyNumberFormat="1" applyFont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166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167" fontId="0" fillId="2" borderId="0" xfId="0" applyNumberFormat="1" applyFill="1"/>
    <xf numFmtId="16" fontId="12" fillId="0" borderId="17" xfId="0" applyNumberFormat="1" applyFont="1" applyBorder="1" applyAlignment="1">
      <alignment horizontal="center"/>
    </xf>
    <xf numFmtId="166" fontId="13" fillId="2" borderId="0" xfId="0" applyNumberFormat="1" applyFont="1" applyFill="1"/>
    <xf numFmtId="166" fontId="13" fillId="2" borderId="18" xfId="0" applyNumberFormat="1" applyFont="1" applyFill="1" applyBorder="1"/>
    <xf numFmtId="164" fontId="12" fillId="0" borderId="17" xfId="1" applyNumberFormat="1" applyFont="1" applyBorder="1" applyAlignment="1">
      <alignment horizontal="center"/>
    </xf>
    <xf numFmtId="0" fontId="12" fillId="4" borderId="0" xfId="0" applyFont="1" applyFill="1"/>
    <xf numFmtId="49" fontId="12" fillId="4" borderId="0" xfId="0" applyNumberFormat="1" applyFont="1" applyFill="1" applyAlignment="1">
      <alignment horizontal="center"/>
    </xf>
    <xf numFmtId="49" fontId="12" fillId="4" borderId="0" xfId="0" applyNumberFormat="1" applyFont="1" applyFill="1"/>
    <xf numFmtId="164" fontId="15" fillId="0" borderId="0" xfId="1" applyNumberFormat="1" applyFont="1"/>
    <xf numFmtId="164" fontId="12" fillId="0" borderId="0" xfId="1" applyNumberFormat="1" applyFont="1"/>
    <xf numFmtId="164" fontId="12" fillId="2" borderId="0" xfId="1" applyNumberFormat="1" applyFont="1" applyFill="1"/>
    <xf numFmtId="164" fontId="12" fillId="2" borderId="18" xfId="1" applyNumberFormat="1" applyFont="1" applyFill="1" applyBorder="1"/>
    <xf numFmtId="8" fontId="17" fillId="4" borderId="0" xfId="0" applyNumberFormat="1" applyFont="1" applyFill="1"/>
    <xf numFmtId="0" fontId="16" fillId="4" borderId="0" xfId="0" applyFont="1" applyFill="1"/>
    <xf numFmtId="164" fontId="15" fillId="4" borderId="0" xfId="1" applyNumberFormat="1" applyFont="1" applyFill="1"/>
    <xf numFmtId="164" fontId="18" fillId="4" borderId="0" xfId="1" applyNumberFormat="1" applyFont="1" applyFill="1"/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0" xfId="0" applyFill="1" applyProtection="1">
      <protection locked="0"/>
    </xf>
    <xf numFmtId="0" fontId="12" fillId="4" borderId="0" xfId="0" applyFont="1" applyFill="1" applyProtection="1">
      <protection locked="0"/>
    </xf>
    <xf numFmtId="0" fontId="0" fillId="0" borderId="0" xfId="0" applyProtection="1">
      <protection locked="0"/>
    </xf>
    <xf numFmtId="164" fontId="15" fillId="0" borderId="0" xfId="1" applyNumberFormat="1" applyFont="1" applyProtection="1">
      <protection locked="0"/>
    </xf>
    <xf numFmtId="166" fontId="0" fillId="0" borderId="0" xfId="0" applyNumberFormat="1" applyProtection="1">
      <protection locked="0"/>
    </xf>
    <xf numFmtId="164" fontId="15" fillId="4" borderId="0" xfId="1" applyNumberFormat="1" applyFont="1" applyFill="1" applyProtection="1">
      <protection locked="0"/>
    </xf>
    <xf numFmtId="0" fontId="16" fillId="4" borderId="0" xfId="0" applyFont="1" applyFill="1" applyProtection="1">
      <protection locked="0"/>
    </xf>
    <xf numFmtId="164" fontId="18" fillId="4" borderId="0" xfId="1" applyNumberFormat="1" applyFont="1" applyFill="1" applyProtection="1">
      <protection locked="0"/>
    </xf>
    <xf numFmtId="8" fontId="16" fillId="4" borderId="0" xfId="0" applyNumberFormat="1" applyFont="1" applyFill="1" applyProtection="1">
      <protection locked="0"/>
    </xf>
    <xf numFmtId="8" fontId="17" fillId="4" borderId="0" xfId="0" applyNumberFormat="1" applyFont="1" applyFill="1" applyProtection="1">
      <protection locked="0"/>
    </xf>
    <xf numFmtId="16" fontId="12" fillId="4" borderId="17" xfId="0" applyNumberFormat="1" applyFont="1" applyFill="1" applyBorder="1" applyAlignment="1">
      <alignment horizontal="center"/>
    </xf>
    <xf numFmtId="164" fontId="12" fillId="4" borderId="17" xfId="1" applyNumberFormat="1" applyFont="1" applyFill="1" applyBorder="1" applyAlignment="1">
      <alignment horizontal="center"/>
    </xf>
    <xf numFmtId="165" fontId="13" fillId="4" borderId="0" xfId="0" applyNumberFormat="1" applyFont="1" applyFill="1"/>
    <xf numFmtId="164" fontId="12" fillId="4" borderId="0" xfId="1" applyNumberFormat="1" applyFont="1" applyFill="1"/>
    <xf numFmtId="166" fontId="13" fillId="4" borderId="0" xfId="0" applyNumberFormat="1" applyFont="1" applyFill="1"/>
    <xf numFmtId="166" fontId="13" fillId="4" borderId="18" xfId="0" applyNumberFormat="1" applyFont="1" applyFill="1" applyBorder="1"/>
    <xf numFmtId="164" fontId="12" fillId="4" borderId="18" xfId="1" applyNumberFormat="1" applyFont="1" applyFill="1" applyBorder="1"/>
    <xf numFmtId="166" fontId="13" fillId="4" borderId="0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471F-B638-415E-9072-96A24F404146}">
  <dimension ref="A1:AL183"/>
  <sheetViews>
    <sheetView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W161" sqref="W161"/>
    </sheetView>
  </sheetViews>
  <sheetFormatPr defaultRowHeight="15" x14ac:dyDescent="0.25"/>
  <cols>
    <col min="1" max="1" width="3.42578125" style="10" customWidth="1"/>
    <col min="2" max="5" width="3" style="74" customWidth="1"/>
    <col min="6" max="6" width="27.28515625" style="74" customWidth="1"/>
    <col min="7" max="7" width="10.28515625" style="10" bestFit="1" customWidth="1"/>
    <col min="8" max="18" width="10.85546875" style="10" bestFit="1" customWidth="1"/>
    <col min="19" max="19" width="13.85546875" style="83" customWidth="1"/>
    <col min="20" max="35" width="9.140625" style="88"/>
    <col min="36" max="16384" width="9.140625" style="10"/>
  </cols>
  <sheetData>
    <row r="1" spans="1:38" customFormat="1" x14ac:dyDescent="0.25">
      <c r="A1" s="10"/>
      <c r="B1" s="74" t="s">
        <v>239</v>
      </c>
      <c r="C1" s="74"/>
      <c r="D1" s="74"/>
      <c r="E1" s="74"/>
      <c r="F1" s="74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83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10"/>
      <c r="AK1" s="10"/>
      <c r="AL1" s="10"/>
    </row>
    <row r="2" spans="1:38" ht="15.75" thickBot="1" x14ac:dyDescent="0.3">
      <c r="B2" s="74" t="s">
        <v>236</v>
      </c>
      <c r="C2" s="75"/>
      <c r="D2" s="75"/>
      <c r="E2" s="75"/>
      <c r="F2" s="75"/>
      <c r="G2" s="98">
        <v>43665</v>
      </c>
      <c r="H2" s="98">
        <v>43696</v>
      </c>
      <c r="I2" s="98">
        <v>43727</v>
      </c>
      <c r="J2" s="98">
        <v>43757</v>
      </c>
      <c r="K2" s="98">
        <v>43788</v>
      </c>
      <c r="L2" s="98">
        <v>43818</v>
      </c>
      <c r="M2" s="98">
        <v>43485</v>
      </c>
      <c r="N2" s="98">
        <v>43516</v>
      </c>
      <c r="O2" s="98">
        <v>43544</v>
      </c>
      <c r="P2" s="98">
        <v>43575</v>
      </c>
      <c r="Q2" s="98">
        <v>43605</v>
      </c>
      <c r="R2" s="98">
        <v>43636</v>
      </c>
      <c r="S2" s="99" t="s">
        <v>137</v>
      </c>
    </row>
    <row r="3" spans="1:38" customFormat="1" ht="33.75" customHeight="1" thickTop="1" x14ac:dyDescent="0.25">
      <c r="A3" s="10"/>
      <c r="B3" s="76" t="s">
        <v>138</v>
      </c>
      <c r="C3" s="76"/>
      <c r="D3" s="76"/>
      <c r="E3" s="76"/>
      <c r="F3" s="76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1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10"/>
      <c r="AK3" s="10"/>
      <c r="AL3" s="10"/>
    </row>
    <row r="4" spans="1:38" customFormat="1" x14ac:dyDescent="0.25">
      <c r="A4" s="10"/>
      <c r="B4" s="76"/>
      <c r="C4" s="76" t="s">
        <v>2</v>
      </c>
      <c r="D4" s="76"/>
      <c r="E4" s="76"/>
      <c r="F4" s="76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10"/>
      <c r="AK4" s="10"/>
      <c r="AL4" s="10"/>
    </row>
    <row r="5" spans="1:38" customFormat="1" hidden="1" x14ac:dyDescent="0.25">
      <c r="A5" s="10"/>
      <c r="B5" s="76"/>
      <c r="C5" s="76"/>
      <c r="D5" s="76" t="s">
        <v>139</v>
      </c>
      <c r="E5" s="76"/>
      <c r="F5" s="76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1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10"/>
      <c r="AK5" s="10"/>
      <c r="AL5" s="10"/>
    </row>
    <row r="6" spans="1:38" customFormat="1" hidden="1" x14ac:dyDescent="0.25">
      <c r="A6" s="10"/>
      <c r="B6" s="76"/>
      <c r="C6" s="76"/>
      <c r="D6" s="76"/>
      <c r="E6" s="76" t="s">
        <v>3</v>
      </c>
      <c r="F6" s="76"/>
      <c r="G6" s="102">
        <v>0</v>
      </c>
      <c r="H6" s="102">
        <v>2000</v>
      </c>
      <c r="I6" s="102">
        <v>0</v>
      </c>
      <c r="J6" s="102">
        <v>2000</v>
      </c>
      <c r="K6" s="102">
        <v>0</v>
      </c>
      <c r="L6" s="102">
        <v>2000</v>
      </c>
      <c r="M6" s="102">
        <v>0</v>
      </c>
      <c r="N6" s="102">
        <v>2000</v>
      </c>
      <c r="O6" s="102">
        <v>0</v>
      </c>
      <c r="P6" s="102">
        <v>2000</v>
      </c>
      <c r="Q6" s="102">
        <v>0</v>
      </c>
      <c r="R6" s="102">
        <v>2000</v>
      </c>
      <c r="S6" s="101">
        <v>12000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10"/>
      <c r="AK6" s="10"/>
      <c r="AL6" s="10"/>
    </row>
    <row r="7" spans="1:38" customFormat="1" hidden="1" x14ac:dyDescent="0.25">
      <c r="A7" s="10"/>
      <c r="B7" s="76"/>
      <c r="C7" s="76"/>
      <c r="D7" s="76"/>
      <c r="E7" s="76" t="s">
        <v>4</v>
      </c>
      <c r="F7" s="76"/>
      <c r="G7" s="102">
        <v>1090</v>
      </c>
      <c r="H7" s="102">
        <v>880</v>
      </c>
      <c r="I7" s="102">
        <v>1050</v>
      </c>
      <c r="J7" s="102">
        <v>1130</v>
      </c>
      <c r="K7" s="102">
        <v>1260</v>
      </c>
      <c r="L7" s="102">
        <v>2020</v>
      </c>
      <c r="M7" s="102">
        <v>1420</v>
      </c>
      <c r="N7" s="102">
        <v>1450</v>
      </c>
      <c r="O7" s="102">
        <v>1410</v>
      </c>
      <c r="P7" s="102">
        <v>1400</v>
      </c>
      <c r="Q7" s="102">
        <v>1180</v>
      </c>
      <c r="R7" s="102">
        <v>1172</v>
      </c>
      <c r="S7" s="101">
        <v>15462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10"/>
      <c r="AK7" s="10"/>
      <c r="AL7" s="10"/>
    </row>
    <row r="8" spans="1:38" customFormat="1" hidden="1" x14ac:dyDescent="0.25">
      <c r="A8" s="10"/>
      <c r="B8" s="76"/>
      <c r="C8" s="76"/>
      <c r="D8" s="76"/>
      <c r="E8" s="76" t="s">
        <v>5</v>
      </c>
      <c r="F8" s="76"/>
      <c r="G8" s="102">
        <v>1650</v>
      </c>
      <c r="H8" s="102">
        <v>1330</v>
      </c>
      <c r="I8" s="102">
        <v>1580</v>
      </c>
      <c r="J8" s="102">
        <v>1710</v>
      </c>
      <c r="K8" s="102">
        <v>1910</v>
      </c>
      <c r="L8" s="102">
        <v>3060</v>
      </c>
      <c r="M8" s="102">
        <v>2140</v>
      </c>
      <c r="N8" s="102">
        <v>2200</v>
      </c>
      <c r="O8" s="102">
        <v>2120</v>
      </c>
      <c r="P8" s="102">
        <v>2120</v>
      </c>
      <c r="Q8" s="102">
        <v>1780</v>
      </c>
      <c r="R8" s="102">
        <v>1761</v>
      </c>
      <c r="S8" s="101">
        <v>23361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10"/>
      <c r="AK8" s="10"/>
      <c r="AL8" s="10"/>
    </row>
    <row r="9" spans="1:38" customFormat="1" hidden="1" x14ac:dyDescent="0.25">
      <c r="A9" s="10"/>
      <c r="B9" s="76"/>
      <c r="C9" s="76"/>
      <c r="D9" s="76"/>
      <c r="E9" s="76" t="s">
        <v>6</v>
      </c>
      <c r="F9" s="76"/>
      <c r="G9" s="102">
        <v>32230</v>
      </c>
      <c r="H9" s="102">
        <v>26050</v>
      </c>
      <c r="I9" s="102">
        <v>30970</v>
      </c>
      <c r="J9" s="102">
        <v>33430</v>
      </c>
      <c r="K9" s="102">
        <v>37330</v>
      </c>
      <c r="L9" s="102">
        <v>59860</v>
      </c>
      <c r="M9" s="102">
        <v>41860</v>
      </c>
      <c r="N9" s="102">
        <v>43020</v>
      </c>
      <c r="O9" s="102">
        <v>41580</v>
      </c>
      <c r="P9" s="102">
        <v>41530</v>
      </c>
      <c r="Q9" s="102">
        <v>34850</v>
      </c>
      <c r="R9" s="102">
        <v>34675</v>
      </c>
      <c r="S9" s="101">
        <v>457385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10"/>
      <c r="AK9" s="10"/>
      <c r="AL9" s="10"/>
    </row>
    <row r="10" spans="1:38" customFormat="1" hidden="1" x14ac:dyDescent="0.25">
      <c r="A10" s="10"/>
      <c r="B10" s="76"/>
      <c r="C10" s="76"/>
      <c r="D10" s="76"/>
      <c r="E10" s="76" t="s">
        <v>140</v>
      </c>
      <c r="F10" s="76"/>
      <c r="G10" s="102">
        <f t="shared" ref="G10:R10" si="0">$S10/12</f>
        <v>0</v>
      </c>
      <c r="H10" s="102">
        <f t="shared" si="0"/>
        <v>0</v>
      </c>
      <c r="I10" s="102">
        <f t="shared" si="0"/>
        <v>0</v>
      </c>
      <c r="J10" s="102">
        <f t="shared" si="0"/>
        <v>0</v>
      </c>
      <c r="K10" s="102">
        <f t="shared" si="0"/>
        <v>0</v>
      </c>
      <c r="L10" s="102">
        <f t="shared" si="0"/>
        <v>0</v>
      </c>
      <c r="M10" s="102">
        <f t="shared" si="0"/>
        <v>0</v>
      </c>
      <c r="N10" s="102">
        <f t="shared" si="0"/>
        <v>0</v>
      </c>
      <c r="O10" s="102">
        <f t="shared" si="0"/>
        <v>0</v>
      </c>
      <c r="P10" s="102">
        <f t="shared" si="0"/>
        <v>0</v>
      </c>
      <c r="Q10" s="102">
        <f t="shared" si="0"/>
        <v>0</v>
      </c>
      <c r="R10" s="102">
        <f t="shared" si="0"/>
        <v>0</v>
      </c>
      <c r="S10" s="101">
        <v>0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10"/>
      <c r="AK10" s="10"/>
      <c r="AL10" s="10"/>
    </row>
    <row r="11" spans="1:38" customFormat="1" x14ac:dyDescent="0.25">
      <c r="A11" s="10"/>
      <c r="B11" s="76"/>
      <c r="C11" s="76"/>
      <c r="D11" s="76" t="s">
        <v>141</v>
      </c>
      <c r="E11" s="76"/>
      <c r="F11" s="76"/>
      <c r="G11" s="102">
        <f t="shared" ref="G11:R11" si="1">SUM(G6:G10)</f>
        <v>34970</v>
      </c>
      <c r="H11" s="102">
        <f t="shared" si="1"/>
        <v>30260</v>
      </c>
      <c r="I11" s="102">
        <f t="shared" si="1"/>
        <v>33600</v>
      </c>
      <c r="J11" s="102">
        <f t="shared" si="1"/>
        <v>38270</v>
      </c>
      <c r="K11" s="102">
        <f t="shared" si="1"/>
        <v>40500</v>
      </c>
      <c r="L11" s="102">
        <f t="shared" si="1"/>
        <v>66940</v>
      </c>
      <c r="M11" s="102">
        <f t="shared" si="1"/>
        <v>45420</v>
      </c>
      <c r="N11" s="102">
        <f t="shared" si="1"/>
        <v>48670</v>
      </c>
      <c r="O11" s="102">
        <f t="shared" si="1"/>
        <v>45110</v>
      </c>
      <c r="P11" s="102">
        <f t="shared" si="1"/>
        <v>47050</v>
      </c>
      <c r="Q11" s="102">
        <f t="shared" si="1"/>
        <v>37810</v>
      </c>
      <c r="R11" s="102">
        <f t="shared" si="1"/>
        <v>39608</v>
      </c>
      <c r="S11" s="101">
        <v>508208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10"/>
      <c r="AK11" s="10"/>
      <c r="AL11" s="10"/>
    </row>
    <row r="12" spans="1:38" customFormat="1" hidden="1" x14ac:dyDescent="0.25">
      <c r="A12" s="10"/>
      <c r="B12" s="76"/>
      <c r="C12" s="76"/>
      <c r="D12" s="76" t="s">
        <v>142</v>
      </c>
      <c r="E12" s="76"/>
      <c r="F12" s="76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1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10"/>
      <c r="AK12" s="10"/>
      <c r="AL12" s="10"/>
    </row>
    <row r="13" spans="1:38" customFormat="1" hidden="1" x14ac:dyDescent="0.25">
      <c r="A13" s="10"/>
      <c r="B13" s="76"/>
      <c r="C13" s="76"/>
      <c r="D13" s="76"/>
      <c r="E13" s="76" t="s">
        <v>7</v>
      </c>
      <c r="F13" s="76"/>
      <c r="G13" s="102">
        <f>ROUND($S13/12,0)</f>
        <v>5151</v>
      </c>
      <c r="H13" s="102">
        <f t="shared" ref="H13:R13" si="2">ROUND($S13/12,0)</f>
        <v>5151</v>
      </c>
      <c r="I13" s="102">
        <f t="shared" si="2"/>
        <v>5151</v>
      </c>
      <c r="J13" s="102">
        <f t="shared" si="2"/>
        <v>5151</v>
      </c>
      <c r="K13" s="102">
        <f t="shared" si="2"/>
        <v>5151</v>
      </c>
      <c r="L13" s="102">
        <f t="shared" si="2"/>
        <v>5151</v>
      </c>
      <c r="M13" s="102">
        <f t="shared" si="2"/>
        <v>5151</v>
      </c>
      <c r="N13" s="102">
        <f t="shared" si="2"/>
        <v>5151</v>
      </c>
      <c r="O13" s="102">
        <f t="shared" si="2"/>
        <v>5151</v>
      </c>
      <c r="P13" s="102">
        <f t="shared" si="2"/>
        <v>5151</v>
      </c>
      <c r="Q13" s="102">
        <f t="shared" si="2"/>
        <v>5151</v>
      </c>
      <c r="R13" s="102">
        <f t="shared" si="2"/>
        <v>5151</v>
      </c>
      <c r="S13" s="101">
        <v>61812</v>
      </c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10"/>
      <c r="AK13" s="10"/>
      <c r="AL13" s="10"/>
    </row>
    <row r="14" spans="1:38" customFormat="1" hidden="1" x14ac:dyDescent="0.25">
      <c r="A14" s="10"/>
      <c r="B14" s="76"/>
      <c r="C14" s="76"/>
      <c r="D14" s="76"/>
      <c r="E14" s="76" t="s">
        <v>8</v>
      </c>
      <c r="F14" s="76"/>
      <c r="G14" s="102">
        <f t="shared" ref="G14:R18" si="3">ROUND($S14/12,0)</f>
        <v>281</v>
      </c>
      <c r="H14" s="102">
        <f t="shared" si="3"/>
        <v>281</v>
      </c>
      <c r="I14" s="102">
        <f t="shared" si="3"/>
        <v>281</v>
      </c>
      <c r="J14" s="102">
        <f t="shared" si="3"/>
        <v>281</v>
      </c>
      <c r="K14" s="102">
        <f t="shared" si="3"/>
        <v>281</v>
      </c>
      <c r="L14" s="102">
        <f t="shared" si="3"/>
        <v>281</v>
      </c>
      <c r="M14" s="102">
        <v>280</v>
      </c>
      <c r="N14" s="102">
        <v>280</v>
      </c>
      <c r="O14" s="102">
        <v>280</v>
      </c>
      <c r="P14" s="102">
        <v>280</v>
      </c>
      <c r="Q14" s="102">
        <v>280</v>
      </c>
      <c r="R14" s="102">
        <v>280</v>
      </c>
      <c r="S14" s="101">
        <v>3366</v>
      </c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10"/>
      <c r="AK14" s="10"/>
      <c r="AL14" s="10"/>
    </row>
    <row r="15" spans="1:38" customFormat="1" hidden="1" x14ac:dyDescent="0.25">
      <c r="A15" s="10"/>
      <c r="B15" s="76"/>
      <c r="C15" s="76"/>
      <c r="D15" s="76"/>
      <c r="E15" s="76" t="s">
        <v>9</v>
      </c>
      <c r="F15" s="76"/>
      <c r="G15" s="102">
        <f t="shared" si="3"/>
        <v>1020</v>
      </c>
      <c r="H15" s="102">
        <f t="shared" si="3"/>
        <v>1020</v>
      </c>
      <c r="I15" s="102">
        <f t="shared" si="3"/>
        <v>1020</v>
      </c>
      <c r="J15" s="102">
        <f t="shared" si="3"/>
        <v>1020</v>
      </c>
      <c r="K15" s="102">
        <f t="shared" si="3"/>
        <v>1020</v>
      </c>
      <c r="L15" s="102">
        <f t="shared" si="3"/>
        <v>1020</v>
      </c>
      <c r="M15" s="102">
        <f t="shared" si="3"/>
        <v>1020</v>
      </c>
      <c r="N15" s="102">
        <f t="shared" si="3"/>
        <v>1020</v>
      </c>
      <c r="O15" s="102">
        <f t="shared" si="3"/>
        <v>1020</v>
      </c>
      <c r="P15" s="102">
        <f t="shared" si="3"/>
        <v>1020</v>
      </c>
      <c r="Q15" s="102">
        <f t="shared" si="3"/>
        <v>1020</v>
      </c>
      <c r="R15" s="102">
        <f t="shared" si="3"/>
        <v>1020</v>
      </c>
      <c r="S15" s="101">
        <v>12240</v>
      </c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10"/>
      <c r="AK15" s="10"/>
      <c r="AL15" s="10"/>
    </row>
    <row r="16" spans="1:38" customFormat="1" hidden="1" x14ac:dyDescent="0.25">
      <c r="A16" s="10"/>
      <c r="B16" s="76"/>
      <c r="C16" s="76"/>
      <c r="D16" s="76"/>
      <c r="E16" s="76" t="s">
        <v>10</v>
      </c>
      <c r="F16" s="76"/>
      <c r="G16" s="102">
        <f t="shared" si="3"/>
        <v>213</v>
      </c>
      <c r="H16" s="102">
        <f t="shared" si="3"/>
        <v>213</v>
      </c>
      <c r="I16" s="102">
        <f t="shared" si="3"/>
        <v>213</v>
      </c>
      <c r="J16" s="102">
        <f t="shared" si="3"/>
        <v>213</v>
      </c>
      <c r="K16" s="102">
        <f t="shared" si="3"/>
        <v>213</v>
      </c>
      <c r="L16" s="102">
        <f t="shared" si="3"/>
        <v>213</v>
      </c>
      <c r="M16" s="102">
        <v>212</v>
      </c>
      <c r="N16" s="102">
        <v>212</v>
      </c>
      <c r="O16" s="102">
        <v>212</v>
      </c>
      <c r="P16" s="102">
        <v>212</v>
      </c>
      <c r="Q16" s="102">
        <v>212</v>
      </c>
      <c r="R16" s="102">
        <v>212</v>
      </c>
      <c r="S16" s="101">
        <v>2550</v>
      </c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10"/>
      <c r="AK16" s="10"/>
      <c r="AL16" s="10"/>
    </row>
    <row r="17" spans="1:38" customFormat="1" hidden="1" x14ac:dyDescent="0.25">
      <c r="A17" s="10"/>
      <c r="B17" s="76"/>
      <c r="C17" s="76"/>
      <c r="D17" s="76"/>
      <c r="E17" s="76" t="s">
        <v>11</v>
      </c>
      <c r="F17" s="76"/>
      <c r="G17" s="102">
        <f t="shared" si="3"/>
        <v>612</v>
      </c>
      <c r="H17" s="102">
        <f t="shared" si="3"/>
        <v>612</v>
      </c>
      <c r="I17" s="102">
        <f t="shared" si="3"/>
        <v>612</v>
      </c>
      <c r="J17" s="102">
        <f t="shared" si="3"/>
        <v>612</v>
      </c>
      <c r="K17" s="102">
        <f t="shared" si="3"/>
        <v>612</v>
      </c>
      <c r="L17" s="102">
        <f t="shared" si="3"/>
        <v>612</v>
      </c>
      <c r="M17" s="102">
        <f t="shared" si="3"/>
        <v>612</v>
      </c>
      <c r="N17" s="102">
        <f t="shared" si="3"/>
        <v>612</v>
      </c>
      <c r="O17" s="102">
        <f t="shared" si="3"/>
        <v>612</v>
      </c>
      <c r="P17" s="102">
        <f t="shared" si="3"/>
        <v>612</v>
      </c>
      <c r="Q17" s="102">
        <f t="shared" si="3"/>
        <v>612</v>
      </c>
      <c r="R17" s="102">
        <f t="shared" si="3"/>
        <v>612</v>
      </c>
      <c r="S17" s="101">
        <v>7344</v>
      </c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10"/>
      <c r="AK17" s="10"/>
      <c r="AL17" s="10"/>
    </row>
    <row r="18" spans="1:38" customFormat="1" hidden="1" x14ac:dyDescent="0.25">
      <c r="A18" s="10"/>
      <c r="B18" s="76"/>
      <c r="C18" s="76"/>
      <c r="D18" s="76"/>
      <c r="E18" s="76" t="s">
        <v>12</v>
      </c>
      <c r="F18" s="76"/>
      <c r="G18" s="102">
        <f t="shared" si="3"/>
        <v>167</v>
      </c>
      <c r="H18" s="102">
        <f t="shared" si="3"/>
        <v>167</v>
      </c>
      <c r="I18" s="102">
        <f t="shared" si="3"/>
        <v>167</v>
      </c>
      <c r="J18" s="102">
        <f t="shared" si="3"/>
        <v>167</v>
      </c>
      <c r="K18" s="102">
        <f t="shared" si="3"/>
        <v>167</v>
      </c>
      <c r="L18" s="102">
        <f t="shared" si="3"/>
        <v>167</v>
      </c>
      <c r="M18" s="102">
        <f t="shared" si="3"/>
        <v>167</v>
      </c>
      <c r="N18" s="102">
        <f t="shared" si="3"/>
        <v>167</v>
      </c>
      <c r="O18" s="102">
        <v>166</v>
      </c>
      <c r="P18" s="102">
        <v>166</v>
      </c>
      <c r="Q18" s="102">
        <v>166</v>
      </c>
      <c r="R18" s="102">
        <v>166</v>
      </c>
      <c r="S18" s="101">
        <v>2000</v>
      </c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10"/>
      <c r="AK18" s="10"/>
      <c r="AL18" s="10"/>
    </row>
    <row r="19" spans="1:38" customFormat="1" x14ac:dyDescent="0.25">
      <c r="A19" s="10"/>
      <c r="B19" s="76"/>
      <c r="C19" s="76"/>
      <c r="D19" s="76" t="s">
        <v>143</v>
      </c>
      <c r="E19" s="76"/>
      <c r="F19" s="76"/>
      <c r="G19" s="102">
        <f t="shared" ref="G19:R19" si="4">SUM(G13:G18)</f>
        <v>7444</v>
      </c>
      <c r="H19" s="102">
        <f t="shared" si="4"/>
        <v>7444</v>
      </c>
      <c r="I19" s="102">
        <f t="shared" si="4"/>
        <v>7444</v>
      </c>
      <c r="J19" s="102">
        <f t="shared" si="4"/>
        <v>7444</v>
      </c>
      <c r="K19" s="102">
        <f t="shared" si="4"/>
        <v>7444</v>
      </c>
      <c r="L19" s="102">
        <f t="shared" si="4"/>
        <v>7444</v>
      </c>
      <c r="M19" s="102">
        <f t="shared" si="4"/>
        <v>7442</v>
      </c>
      <c r="N19" s="102">
        <f t="shared" si="4"/>
        <v>7442</v>
      </c>
      <c r="O19" s="102">
        <f t="shared" si="4"/>
        <v>7441</v>
      </c>
      <c r="P19" s="102">
        <f t="shared" si="4"/>
        <v>7441</v>
      </c>
      <c r="Q19" s="102">
        <f t="shared" si="4"/>
        <v>7441</v>
      </c>
      <c r="R19" s="102">
        <f t="shared" si="4"/>
        <v>7441</v>
      </c>
      <c r="S19" s="101">
        <v>89312</v>
      </c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10"/>
      <c r="AK19" s="10"/>
      <c r="AL19" s="10"/>
    </row>
    <row r="20" spans="1:38" customFormat="1" hidden="1" x14ac:dyDescent="0.25">
      <c r="A20" s="10"/>
      <c r="B20" s="76"/>
      <c r="C20" s="76"/>
      <c r="D20" s="76" t="s">
        <v>144</v>
      </c>
      <c r="E20" s="76"/>
      <c r="F20" s="76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1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0"/>
      <c r="AK20" s="10"/>
      <c r="AL20" s="10"/>
    </row>
    <row r="21" spans="1:38" customFormat="1" hidden="1" x14ac:dyDescent="0.25">
      <c r="A21" s="10"/>
      <c r="B21" s="76"/>
      <c r="C21" s="76"/>
      <c r="D21" s="76"/>
      <c r="E21" s="76" t="s">
        <v>14</v>
      </c>
      <c r="F21" s="76"/>
      <c r="G21" s="102">
        <f t="shared" ref="G21:N21" si="5">ROUND($S21/12,0)</f>
        <v>67</v>
      </c>
      <c r="H21" s="102">
        <f t="shared" si="5"/>
        <v>67</v>
      </c>
      <c r="I21" s="102">
        <f t="shared" si="5"/>
        <v>67</v>
      </c>
      <c r="J21" s="102">
        <f t="shared" si="5"/>
        <v>67</v>
      </c>
      <c r="K21" s="102">
        <f t="shared" si="5"/>
        <v>67</v>
      </c>
      <c r="L21" s="102">
        <f t="shared" si="5"/>
        <v>67</v>
      </c>
      <c r="M21" s="102">
        <f t="shared" si="5"/>
        <v>67</v>
      </c>
      <c r="N21" s="102">
        <f t="shared" si="5"/>
        <v>67</v>
      </c>
      <c r="O21" s="102">
        <v>66</v>
      </c>
      <c r="P21" s="102">
        <v>66</v>
      </c>
      <c r="Q21" s="102">
        <v>66</v>
      </c>
      <c r="R21" s="102">
        <v>66</v>
      </c>
      <c r="S21" s="101">
        <v>800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10"/>
      <c r="AK21" s="10"/>
      <c r="AL21" s="10"/>
    </row>
    <row r="22" spans="1:38" customFormat="1" hidden="1" x14ac:dyDescent="0.25">
      <c r="A22" s="10"/>
      <c r="B22" s="76"/>
      <c r="C22" s="76"/>
      <c r="D22" s="76"/>
      <c r="E22" s="76" t="s">
        <v>15</v>
      </c>
      <c r="F22" s="76"/>
      <c r="G22" s="102">
        <v>1000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5000</v>
      </c>
      <c r="P22" s="102">
        <v>14000</v>
      </c>
      <c r="Q22" s="102">
        <v>2000</v>
      </c>
      <c r="R22" s="102">
        <v>2000</v>
      </c>
      <c r="S22" s="101">
        <v>24000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10"/>
      <c r="AK22" s="10"/>
      <c r="AL22" s="10"/>
    </row>
    <row r="23" spans="1:38" customFormat="1" x14ac:dyDescent="0.25">
      <c r="A23" s="10"/>
      <c r="B23" s="76"/>
      <c r="C23" s="76"/>
      <c r="D23" s="76" t="s">
        <v>145</v>
      </c>
      <c r="E23" s="76"/>
      <c r="F23" s="76"/>
      <c r="G23" s="102">
        <f t="shared" ref="G23:R23" si="6">SUM(G21:G22)</f>
        <v>1067</v>
      </c>
      <c r="H23" s="102">
        <f t="shared" si="6"/>
        <v>67</v>
      </c>
      <c r="I23" s="102">
        <f t="shared" si="6"/>
        <v>67</v>
      </c>
      <c r="J23" s="102">
        <f t="shared" si="6"/>
        <v>67</v>
      </c>
      <c r="K23" s="102">
        <f t="shared" si="6"/>
        <v>67</v>
      </c>
      <c r="L23" s="102">
        <f t="shared" si="6"/>
        <v>67</v>
      </c>
      <c r="M23" s="102">
        <f t="shared" si="6"/>
        <v>67</v>
      </c>
      <c r="N23" s="102">
        <f t="shared" si="6"/>
        <v>67</v>
      </c>
      <c r="O23" s="102">
        <f t="shared" si="6"/>
        <v>5066</v>
      </c>
      <c r="P23" s="102">
        <f t="shared" si="6"/>
        <v>14066</v>
      </c>
      <c r="Q23" s="102">
        <f t="shared" si="6"/>
        <v>2066</v>
      </c>
      <c r="R23" s="102">
        <f t="shared" si="6"/>
        <v>2066</v>
      </c>
      <c r="S23" s="101">
        <v>24800</v>
      </c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10"/>
      <c r="AK23" s="10"/>
      <c r="AL23" s="10"/>
    </row>
    <row r="24" spans="1:38" customFormat="1" hidden="1" x14ac:dyDescent="0.25">
      <c r="A24" s="10"/>
      <c r="B24" s="76"/>
      <c r="C24" s="76"/>
      <c r="D24" s="76" t="s">
        <v>146</v>
      </c>
      <c r="E24" s="76"/>
      <c r="F24" s="76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1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10"/>
      <c r="AK24" s="10"/>
      <c r="AL24" s="10"/>
    </row>
    <row r="25" spans="1:38" customFormat="1" hidden="1" x14ac:dyDescent="0.25">
      <c r="A25" s="10"/>
      <c r="B25" s="76"/>
      <c r="C25" s="76"/>
      <c r="D25" s="76"/>
      <c r="E25" s="76" t="s">
        <v>17</v>
      </c>
      <c r="F25" s="76"/>
      <c r="G25" s="102">
        <f t="shared" ref="G25:L25" si="7">ROUND($S25/12,0)</f>
        <v>13</v>
      </c>
      <c r="H25" s="102">
        <f t="shared" si="7"/>
        <v>13</v>
      </c>
      <c r="I25" s="102">
        <f t="shared" si="7"/>
        <v>13</v>
      </c>
      <c r="J25" s="102">
        <f t="shared" si="7"/>
        <v>13</v>
      </c>
      <c r="K25" s="102">
        <f t="shared" si="7"/>
        <v>13</v>
      </c>
      <c r="L25" s="102">
        <f t="shared" si="7"/>
        <v>13</v>
      </c>
      <c r="M25" s="102">
        <v>12</v>
      </c>
      <c r="N25" s="102">
        <v>12</v>
      </c>
      <c r="O25" s="102">
        <v>12</v>
      </c>
      <c r="P25" s="102">
        <v>12</v>
      </c>
      <c r="Q25" s="102">
        <v>12</v>
      </c>
      <c r="R25" s="102">
        <v>12</v>
      </c>
      <c r="S25" s="101">
        <v>150</v>
      </c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10"/>
      <c r="AK25" s="10"/>
      <c r="AL25" s="10"/>
    </row>
    <row r="26" spans="1:38" customFormat="1" ht="15.75" thickBot="1" x14ac:dyDescent="0.3">
      <c r="A26" s="10"/>
      <c r="B26" s="76"/>
      <c r="C26" s="76"/>
      <c r="D26" s="76" t="s">
        <v>147</v>
      </c>
      <c r="E26" s="76"/>
      <c r="F26" s="76"/>
      <c r="G26" s="102">
        <f t="shared" ref="G26:R26" si="8">SUM(G25)</f>
        <v>13</v>
      </c>
      <c r="H26" s="102">
        <f t="shared" si="8"/>
        <v>13</v>
      </c>
      <c r="I26" s="102">
        <f t="shared" si="8"/>
        <v>13</v>
      </c>
      <c r="J26" s="102">
        <f t="shared" si="8"/>
        <v>13</v>
      </c>
      <c r="K26" s="102">
        <f t="shared" si="8"/>
        <v>13</v>
      </c>
      <c r="L26" s="102">
        <f t="shared" si="8"/>
        <v>13</v>
      </c>
      <c r="M26" s="102">
        <f t="shared" si="8"/>
        <v>12</v>
      </c>
      <c r="N26" s="102">
        <f t="shared" si="8"/>
        <v>12</v>
      </c>
      <c r="O26" s="102">
        <f t="shared" si="8"/>
        <v>12</v>
      </c>
      <c r="P26" s="102">
        <f t="shared" si="8"/>
        <v>12</v>
      </c>
      <c r="Q26" s="102">
        <f t="shared" si="8"/>
        <v>12</v>
      </c>
      <c r="R26" s="102">
        <f t="shared" si="8"/>
        <v>12</v>
      </c>
      <c r="S26" s="101">
        <v>150</v>
      </c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10"/>
      <c r="AK26" s="10"/>
      <c r="AL26" s="10"/>
    </row>
    <row r="27" spans="1:38" customFormat="1" hidden="1" x14ac:dyDescent="0.25">
      <c r="A27" s="10"/>
      <c r="B27" s="76"/>
      <c r="C27" s="76"/>
      <c r="D27" s="76" t="s">
        <v>148</v>
      </c>
      <c r="E27" s="76"/>
      <c r="F27" s="76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1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10"/>
      <c r="AK27" s="10"/>
      <c r="AL27" s="10"/>
    </row>
    <row r="28" spans="1:38" customFormat="1" hidden="1" x14ac:dyDescent="0.25">
      <c r="A28" s="10"/>
      <c r="B28" s="76"/>
      <c r="C28" s="76"/>
      <c r="D28" s="76"/>
      <c r="E28" s="76" t="s">
        <v>18</v>
      </c>
      <c r="F28" s="76"/>
      <c r="G28" s="102">
        <f t="shared" ref="G28:P31" si="9">ROUND($S28/12,0)</f>
        <v>21</v>
      </c>
      <c r="H28" s="102">
        <f t="shared" si="9"/>
        <v>21</v>
      </c>
      <c r="I28" s="102">
        <f t="shared" si="9"/>
        <v>21</v>
      </c>
      <c r="J28" s="102">
        <f t="shared" si="9"/>
        <v>21</v>
      </c>
      <c r="K28" s="102">
        <f t="shared" si="9"/>
        <v>21</v>
      </c>
      <c r="L28" s="102">
        <f t="shared" si="9"/>
        <v>21</v>
      </c>
      <c r="M28" s="102">
        <f t="shared" si="9"/>
        <v>21</v>
      </c>
      <c r="N28" s="102">
        <f t="shared" si="9"/>
        <v>21</v>
      </c>
      <c r="O28" s="102">
        <f t="shared" si="9"/>
        <v>21</v>
      </c>
      <c r="P28" s="102">
        <f t="shared" si="9"/>
        <v>21</v>
      </c>
      <c r="Q28" s="102">
        <v>20</v>
      </c>
      <c r="R28" s="102">
        <v>20</v>
      </c>
      <c r="S28" s="101">
        <v>250</v>
      </c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10"/>
      <c r="AK28" s="10"/>
      <c r="AL28" s="10"/>
    </row>
    <row r="29" spans="1:38" customFormat="1" hidden="1" x14ac:dyDescent="0.25">
      <c r="A29" s="10"/>
      <c r="B29" s="76"/>
      <c r="C29" s="76"/>
      <c r="D29" s="76"/>
      <c r="E29" s="76" t="s">
        <v>19</v>
      </c>
      <c r="F29" s="76"/>
      <c r="G29" s="102">
        <f t="shared" si="9"/>
        <v>88</v>
      </c>
      <c r="H29" s="102">
        <f t="shared" si="9"/>
        <v>88</v>
      </c>
      <c r="I29" s="102">
        <f t="shared" si="9"/>
        <v>88</v>
      </c>
      <c r="J29" s="102">
        <f t="shared" si="9"/>
        <v>88</v>
      </c>
      <c r="K29" s="102">
        <f t="shared" si="9"/>
        <v>88</v>
      </c>
      <c r="L29" s="102">
        <f t="shared" si="9"/>
        <v>88</v>
      </c>
      <c r="M29" s="102">
        <v>87</v>
      </c>
      <c r="N29" s="102">
        <v>87</v>
      </c>
      <c r="O29" s="102">
        <v>87</v>
      </c>
      <c r="P29" s="102">
        <v>87</v>
      </c>
      <c r="Q29" s="102">
        <v>87</v>
      </c>
      <c r="R29" s="102">
        <v>87</v>
      </c>
      <c r="S29" s="101">
        <v>1050</v>
      </c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10"/>
      <c r="AK29" s="10"/>
      <c r="AL29" s="10"/>
    </row>
    <row r="30" spans="1:38" customFormat="1" hidden="1" x14ac:dyDescent="0.25">
      <c r="A30" s="10"/>
      <c r="B30" s="76"/>
      <c r="C30" s="76"/>
      <c r="D30" s="76"/>
      <c r="E30" s="76" t="s">
        <v>20</v>
      </c>
      <c r="F30" s="76"/>
      <c r="G30" s="102">
        <f t="shared" si="9"/>
        <v>42</v>
      </c>
      <c r="H30" s="102">
        <f t="shared" si="9"/>
        <v>42</v>
      </c>
      <c r="I30" s="102">
        <f t="shared" si="9"/>
        <v>42</v>
      </c>
      <c r="J30" s="102">
        <f t="shared" si="9"/>
        <v>42</v>
      </c>
      <c r="K30" s="102">
        <f t="shared" si="9"/>
        <v>42</v>
      </c>
      <c r="L30" s="102">
        <f t="shared" si="9"/>
        <v>42</v>
      </c>
      <c r="M30" s="102">
        <f t="shared" si="9"/>
        <v>42</v>
      </c>
      <c r="N30" s="102">
        <f t="shared" si="9"/>
        <v>42</v>
      </c>
      <c r="O30" s="102">
        <v>41</v>
      </c>
      <c r="P30" s="102">
        <v>41</v>
      </c>
      <c r="Q30" s="102">
        <v>41</v>
      </c>
      <c r="R30" s="102">
        <v>41</v>
      </c>
      <c r="S30" s="101">
        <v>500</v>
      </c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10"/>
      <c r="AK30" s="10"/>
      <c r="AL30" s="10"/>
    </row>
    <row r="31" spans="1:38" customFormat="1" ht="15.75" hidden="1" thickBot="1" x14ac:dyDescent="0.3">
      <c r="A31" s="10"/>
      <c r="B31" s="76"/>
      <c r="C31" s="76"/>
      <c r="D31" s="76"/>
      <c r="E31" s="76" t="s">
        <v>149</v>
      </c>
      <c r="F31" s="76"/>
      <c r="G31" s="102">
        <f t="shared" si="9"/>
        <v>71</v>
      </c>
      <c r="H31" s="102">
        <f t="shared" si="9"/>
        <v>71</v>
      </c>
      <c r="I31" s="102">
        <f t="shared" si="9"/>
        <v>71</v>
      </c>
      <c r="J31" s="102">
        <f t="shared" si="9"/>
        <v>71</v>
      </c>
      <c r="K31" s="102">
        <f t="shared" si="9"/>
        <v>71</v>
      </c>
      <c r="L31" s="102">
        <f t="shared" si="9"/>
        <v>71</v>
      </c>
      <c r="M31" s="102">
        <f t="shared" si="9"/>
        <v>71</v>
      </c>
      <c r="N31" s="102">
        <f t="shared" si="9"/>
        <v>71</v>
      </c>
      <c r="O31" s="102">
        <f t="shared" si="9"/>
        <v>71</v>
      </c>
      <c r="P31" s="102">
        <f t="shared" si="9"/>
        <v>71</v>
      </c>
      <c r="Q31" s="102">
        <v>70</v>
      </c>
      <c r="R31" s="102">
        <v>70</v>
      </c>
      <c r="S31" s="101">
        <v>850</v>
      </c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10"/>
      <c r="AK31" s="10"/>
      <c r="AL31" s="10"/>
    </row>
    <row r="32" spans="1:38" customFormat="1" ht="15.75" thickBot="1" x14ac:dyDescent="0.3">
      <c r="A32" s="10"/>
      <c r="B32" s="76"/>
      <c r="C32" s="76"/>
      <c r="D32" s="76" t="s">
        <v>150</v>
      </c>
      <c r="E32" s="76"/>
      <c r="F32" s="76"/>
      <c r="G32" s="103">
        <f t="shared" ref="G32:R32" si="10">SUM(G28:G31)</f>
        <v>222</v>
      </c>
      <c r="H32" s="103">
        <f t="shared" si="10"/>
        <v>222</v>
      </c>
      <c r="I32" s="103">
        <f t="shared" si="10"/>
        <v>222</v>
      </c>
      <c r="J32" s="103">
        <f t="shared" si="10"/>
        <v>222</v>
      </c>
      <c r="K32" s="103">
        <f t="shared" si="10"/>
        <v>222</v>
      </c>
      <c r="L32" s="103">
        <f t="shared" si="10"/>
        <v>222</v>
      </c>
      <c r="M32" s="103">
        <f t="shared" si="10"/>
        <v>221</v>
      </c>
      <c r="N32" s="103">
        <f t="shared" si="10"/>
        <v>221</v>
      </c>
      <c r="O32" s="103">
        <f t="shared" si="10"/>
        <v>220</v>
      </c>
      <c r="P32" s="103">
        <f t="shared" si="10"/>
        <v>220</v>
      </c>
      <c r="Q32" s="103">
        <f t="shared" si="10"/>
        <v>218</v>
      </c>
      <c r="R32" s="103">
        <f t="shared" si="10"/>
        <v>218</v>
      </c>
      <c r="S32" s="104">
        <v>2650</v>
      </c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10"/>
      <c r="AK32" s="10"/>
      <c r="AL32" s="10"/>
    </row>
    <row r="33" spans="1:38" customFormat="1" x14ac:dyDescent="0.25">
      <c r="A33" s="10"/>
      <c r="B33" s="76"/>
      <c r="C33" s="76" t="s">
        <v>23</v>
      </c>
      <c r="D33" s="76"/>
      <c r="E33" s="76"/>
      <c r="F33" s="76"/>
      <c r="G33" s="102">
        <f t="shared" ref="G33:R33" si="11">G11+G19+G23+G26+G32</f>
        <v>43716</v>
      </c>
      <c r="H33" s="102">
        <f t="shared" si="11"/>
        <v>38006</v>
      </c>
      <c r="I33" s="102">
        <f t="shared" si="11"/>
        <v>41346</v>
      </c>
      <c r="J33" s="102">
        <f t="shared" si="11"/>
        <v>46016</v>
      </c>
      <c r="K33" s="102">
        <f t="shared" si="11"/>
        <v>48246</v>
      </c>
      <c r="L33" s="102">
        <f t="shared" si="11"/>
        <v>74686</v>
      </c>
      <c r="M33" s="102">
        <f t="shared" si="11"/>
        <v>53162</v>
      </c>
      <c r="N33" s="102">
        <f t="shared" si="11"/>
        <v>56412</v>
      </c>
      <c r="O33" s="102">
        <f t="shared" si="11"/>
        <v>57849</v>
      </c>
      <c r="P33" s="102">
        <f t="shared" si="11"/>
        <v>68789</v>
      </c>
      <c r="Q33" s="102">
        <f t="shared" si="11"/>
        <v>47547</v>
      </c>
      <c r="R33" s="102">
        <f t="shared" si="11"/>
        <v>49345</v>
      </c>
      <c r="S33" s="101">
        <v>625120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10"/>
      <c r="AK33" s="10"/>
      <c r="AL33" s="10"/>
    </row>
    <row r="34" spans="1:38" customFormat="1" x14ac:dyDescent="0.25">
      <c r="A34" s="10"/>
      <c r="B34" s="76"/>
      <c r="C34" s="76" t="s">
        <v>25</v>
      </c>
      <c r="D34" s="76"/>
      <c r="E34" s="76"/>
      <c r="F34" s="76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1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10"/>
      <c r="AK34" s="10"/>
      <c r="AL34" s="10"/>
    </row>
    <row r="35" spans="1:38" customFormat="1" hidden="1" x14ac:dyDescent="0.25">
      <c r="A35" s="10"/>
      <c r="B35" s="76"/>
      <c r="C35" s="76"/>
      <c r="D35" s="76" t="s">
        <v>183</v>
      </c>
      <c r="E35" s="76"/>
      <c r="F35" s="76"/>
      <c r="G35" s="102">
        <f t="shared" ref="G35:R53" si="12">ROUND($S35/12,0)</f>
        <v>0</v>
      </c>
      <c r="H35" s="102">
        <f t="shared" si="12"/>
        <v>0</v>
      </c>
      <c r="I35" s="102">
        <f t="shared" si="12"/>
        <v>0</v>
      </c>
      <c r="J35" s="102">
        <f t="shared" si="12"/>
        <v>0</v>
      </c>
      <c r="K35" s="102">
        <f t="shared" si="12"/>
        <v>0</v>
      </c>
      <c r="L35" s="102">
        <f t="shared" si="12"/>
        <v>0</v>
      </c>
      <c r="M35" s="102">
        <f t="shared" si="12"/>
        <v>0</v>
      </c>
      <c r="N35" s="102">
        <f t="shared" si="12"/>
        <v>0</v>
      </c>
      <c r="O35" s="102">
        <f t="shared" si="12"/>
        <v>0</v>
      </c>
      <c r="P35" s="102">
        <f t="shared" si="12"/>
        <v>0</v>
      </c>
      <c r="Q35" s="102">
        <f t="shared" si="12"/>
        <v>0</v>
      </c>
      <c r="R35" s="102">
        <f t="shared" si="12"/>
        <v>0</v>
      </c>
      <c r="S35" s="101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10"/>
      <c r="AK35" s="10"/>
      <c r="AL35" s="10"/>
    </row>
    <row r="36" spans="1:38" customFormat="1" hidden="1" x14ac:dyDescent="0.25">
      <c r="A36" s="10"/>
      <c r="B36" s="76"/>
      <c r="C36" s="76"/>
      <c r="D36" s="76" t="s">
        <v>184</v>
      </c>
      <c r="E36" s="76"/>
      <c r="F36" s="76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1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10"/>
      <c r="AK36" s="10"/>
      <c r="AL36" s="10"/>
    </row>
    <row r="37" spans="1:38" customFormat="1" hidden="1" x14ac:dyDescent="0.25">
      <c r="A37" s="10"/>
      <c r="B37" s="76"/>
      <c r="C37" s="76"/>
      <c r="D37" s="76"/>
      <c r="E37" s="76" t="s">
        <v>185</v>
      </c>
      <c r="F37" s="76"/>
      <c r="G37" s="102">
        <f t="shared" si="12"/>
        <v>167</v>
      </c>
      <c r="H37" s="102">
        <f t="shared" si="12"/>
        <v>167</v>
      </c>
      <c r="I37" s="102">
        <f t="shared" si="12"/>
        <v>167</v>
      </c>
      <c r="J37" s="102">
        <f t="shared" si="12"/>
        <v>167</v>
      </c>
      <c r="K37" s="102">
        <f t="shared" si="12"/>
        <v>167</v>
      </c>
      <c r="L37" s="102">
        <f t="shared" si="12"/>
        <v>167</v>
      </c>
      <c r="M37" s="102">
        <f t="shared" si="12"/>
        <v>167</v>
      </c>
      <c r="N37" s="102">
        <f t="shared" si="12"/>
        <v>167</v>
      </c>
      <c r="O37" s="102">
        <v>166</v>
      </c>
      <c r="P37" s="102">
        <v>166</v>
      </c>
      <c r="Q37" s="102">
        <v>166</v>
      </c>
      <c r="R37" s="102">
        <v>166</v>
      </c>
      <c r="S37" s="101">
        <v>2000</v>
      </c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10"/>
      <c r="AK37" s="10"/>
      <c r="AL37" s="10"/>
    </row>
    <row r="38" spans="1:38" customFormat="1" hidden="1" x14ac:dyDescent="0.25">
      <c r="A38" s="10"/>
      <c r="B38" s="76"/>
      <c r="C38" s="76"/>
      <c r="D38" s="76"/>
      <c r="E38" s="76" t="s">
        <v>27</v>
      </c>
      <c r="F38" s="76"/>
      <c r="G38" s="102">
        <f t="shared" si="12"/>
        <v>8</v>
      </c>
      <c r="H38" s="102">
        <f t="shared" si="12"/>
        <v>8</v>
      </c>
      <c r="I38" s="102">
        <f t="shared" si="12"/>
        <v>8</v>
      </c>
      <c r="J38" s="102">
        <f t="shared" si="12"/>
        <v>8</v>
      </c>
      <c r="K38" s="102">
        <f t="shared" si="12"/>
        <v>8</v>
      </c>
      <c r="L38" s="102">
        <f t="shared" si="12"/>
        <v>8</v>
      </c>
      <c r="M38" s="102">
        <f t="shared" si="12"/>
        <v>8</v>
      </c>
      <c r="N38" s="102">
        <f t="shared" si="12"/>
        <v>8</v>
      </c>
      <c r="O38" s="102">
        <v>9</v>
      </c>
      <c r="P38" s="102">
        <v>9</v>
      </c>
      <c r="Q38" s="102">
        <v>9</v>
      </c>
      <c r="R38" s="102">
        <v>9</v>
      </c>
      <c r="S38" s="101">
        <v>100</v>
      </c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10"/>
      <c r="AK38" s="10"/>
      <c r="AL38" s="10"/>
    </row>
    <row r="39" spans="1:38" customFormat="1" hidden="1" x14ac:dyDescent="0.25">
      <c r="A39" s="10"/>
      <c r="B39" s="76"/>
      <c r="C39" s="76"/>
      <c r="D39" s="76"/>
      <c r="E39" s="76" t="s">
        <v>28</v>
      </c>
      <c r="F39" s="74"/>
      <c r="G39" s="102">
        <f t="shared" si="12"/>
        <v>21</v>
      </c>
      <c r="H39" s="102">
        <f t="shared" si="12"/>
        <v>21</v>
      </c>
      <c r="I39" s="102">
        <f t="shared" si="12"/>
        <v>21</v>
      </c>
      <c r="J39" s="102">
        <f t="shared" si="12"/>
        <v>21</v>
      </c>
      <c r="K39" s="102">
        <f t="shared" si="12"/>
        <v>21</v>
      </c>
      <c r="L39" s="102">
        <f t="shared" si="12"/>
        <v>21</v>
      </c>
      <c r="M39" s="102">
        <f t="shared" si="12"/>
        <v>21</v>
      </c>
      <c r="N39" s="102">
        <f t="shared" si="12"/>
        <v>21</v>
      </c>
      <c r="O39" s="102">
        <f t="shared" si="12"/>
        <v>21</v>
      </c>
      <c r="P39" s="102">
        <f t="shared" si="12"/>
        <v>21</v>
      </c>
      <c r="Q39" s="102">
        <v>20</v>
      </c>
      <c r="R39" s="102">
        <v>20</v>
      </c>
      <c r="S39" s="101">
        <v>250</v>
      </c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10"/>
      <c r="AK39" s="10"/>
      <c r="AL39" s="10"/>
    </row>
    <row r="40" spans="1:38" customFormat="1" hidden="1" x14ac:dyDescent="0.25">
      <c r="A40" s="10"/>
      <c r="B40" s="76"/>
      <c r="C40" s="76"/>
      <c r="D40" s="76"/>
      <c r="E40" s="76" t="s">
        <v>117</v>
      </c>
      <c r="F40" s="76"/>
      <c r="G40" s="102">
        <f t="shared" si="12"/>
        <v>42</v>
      </c>
      <c r="H40" s="102">
        <f t="shared" si="12"/>
        <v>42</v>
      </c>
      <c r="I40" s="102">
        <f t="shared" si="12"/>
        <v>42</v>
      </c>
      <c r="J40" s="102">
        <f t="shared" si="12"/>
        <v>42</v>
      </c>
      <c r="K40" s="102">
        <f t="shared" si="12"/>
        <v>42</v>
      </c>
      <c r="L40" s="102">
        <f t="shared" si="12"/>
        <v>42</v>
      </c>
      <c r="M40" s="102">
        <f t="shared" si="12"/>
        <v>42</v>
      </c>
      <c r="N40" s="102">
        <f t="shared" si="12"/>
        <v>42</v>
      </c>
      <c r="O40" s="102">
        <v>41</v>
      </c>
      <c r="P40" s="102">
        <v>41</v>
      </c>
      <c r="Q40" s="102">
        <v>41</v>
      </c>
      <c r="R40" s="102">
        <v>41</v>
      </c>
      <c r="S40" s="101">
        <v>500</v>
      </c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10"/>
      <c r="AK40" s="10"/>
      <c r="AL40" s="10"/>
    </row>
    <row r="41" spans="1:38" customFormat="1" hidden="1" x14ac:dyDescent="0.25">
      <c r="A41" s="10"/>
      <c r="B41" s="76"/>
      <c r="C41" s="76"/>
      <c r="D41" s="76"/>
      <c r="E41" s="76" t="s">
        <v>29</v>
      </c>
      <c r="F41" s="76"/>
      <c r="G41" s="102">
        <f t="shared" si="12"/>
        <v>33</v>
      </c>
      <c r="H41" s="102">
        <f t="shared" si="12"/>
        <v>33</v>
      </c>
      <c r="I41" s="102">
        <f t="shared" si="12"/>
        <v>33</v>
      </c>
      <c r="J41" s="102">
        <f t="shared" si="12"/>
        <v>33</v>
      </c>
      <c r="K41" s="102">
        <f t="shared" si="12"/>
        <v>33</v>
      </c>
      <c r="L41" s="102">
        <f t="shared" si="12"/>
        <v>33</v>
      </c>
      <c r="M41" s="102">
        <f t="shared" si="12"/>
        <v>33</v>
      </c>
      <c r="N41" s="102">
        <f t="shared" si="12"/>
        <v>33</v>
      </c>
      <c r="O41" s="102">
        <v>34</v>
      </c>
      <c r="P41" s="102">
        <v>34</v>
      </c>
      <c r="Q41" s="102">
        <v>34</v>
      </c>
      <c r="R41" s="102">
        <v>34</v>
      </c>
      <c r="S41" s="101">
        <v>400</v>
      </c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10"/>
      <c r="AK41" s="10"/>
      <c r="AL41" s="10"/>
    </row>
    <row r="42" spans="1:38" customFormat="1" hidden="1" x14ac:dyDescent="0.25">
      <c r="A42" s="10"/>
      <c r="B42" s="76"/>
      <c r="C42" s="76"/>
      <c r="D42" s="76"/>
      <c r="E42" s="76" t="s">
        <v>186</v>
      </c>
      <c r="F42" s="76"/>
      <c r="G42" s="102">
        <f t="shared" si="12"/>
        <v>17</v>
      </c>
      <c r="H42" s="102">
        <f t="shared" si="12"/>
        <v>17</v>
      </c>
      <c r="I42" s="102">
        <f t="shared" si="12"/>
        <v>17</v>
      </c>
      <c r="J42" s="102">
        <f t="shared" si="12"/>
        <v>17</v>
      </c>
      <c r="K42" s="102">
        <f t="shared" si="12"/>
        <v>17</v>
      </c>
      <c r="L42" s="102">
        <f t="shared" si="12"/>
        <v>17</v>
      </c>
      <c r="M42" s="102">
        <f t="shared" si="12"/>
        <v>17</v>
      </c>
      <c r="N42" s="102">
        <f t="shared" si="12"/>
        <v>17</v>
      </c>
      <c r="O42" s="102">
        <v>16</v>
      </c>
      <c r="P42" s="102">
        <v>16</v>
      </c>
      <c r="Q42" s="102">
        <v>16</v>
      </c>
      <c r="R42" s="102">
        <v>16</v>
      </c>
      <c r="S42" s="101">
        <v>200</v>
      </c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10"/>
      <c r="AK42" s="10"/>
      <c r="AL42" s="10"/>
    </row>
    <row r="43" spans="1:38" customFormat="1" hidden="1" x14ac:dyDescent="0.25">
      <c r="A43" s="10"/>
      <c r="B43" s="76"/>
      <c r="C43" s="76"/>
      <c r="D43" s="76"/>
      <c r="E43" s="76" t="s">
        <v>31</v>
      </c>
      <c r="F43" s="76"/>
      <c r="G43" s="102">
        <f t="shared" si="12"/>
        <v>58</v>
      </c>
      <c r="H43" s="102">
        <f t="shared" si="12"/>
        <v>58</v>
      </c>
      <c r="I43" s="102">
        <f t="shared" si="12"/>
        <v>58</v>
      </c>
      <c r="J43" s="102">
        <f t="shared" si="12"/>
        <v>58</v>
      </c>
      <c r="K43" s="102">
        <f t="shared" si="12"/>
        <v>58</v>
      </c>
      <c r="L43" s="102">
        <f t="shared" si="12"/>
        <v>58</v>
      </c>
      <c r="M43" s="102">
        <f t="shared" si="12"/>
        <v>58</v>
      </c>
      <c r="N43" s="102">
        <v>59</v>
      </c>
      <c r="O43" s="102">
        <v>59</v>
      </c>
      <c r="P43" s="102">
        <v>59</v>
      </c>
      <c r="Q43" s="102">
        <v>59</v>
      </c>
      <c r="R43" s="102">
        <f t="shared" si="12"/>
        <v>58</v>
      </c>
      <c r="S43" s="101">
        <v>700</v>
      </c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10"/>
      <c r="AK43" s="10"/>
      <c r="AL43" s="10"/>
    </row>
    <row r="44" spans="1:38" customFormat="1" ht="15" hidden="1" customHeight="1" x14ac:dyDescent="0.25">
      <c r="A44" s="10"/>
      <c r="B44" s="76"/>
      <c r="C44" s="76"/>
      <c r="D44" s="76"/>
      <c r="E44" s="76" t="s">
        <v>32</v>
      </c>
      <c r="F44" s="76"/>
      <c r="G44" s="102">
        <f t="shared" si="12"/>
        <v>17</v>
      </c>
      <c r="H44" s="102">
        <f t="shared" si="12"/>
        <v>17</v>
      </c>
      <c r="I44" s="102">
        <f t="shared" si="12"/>
        <v>17</v>
      </c>
      <c r="J44" s="102">
        <f t="shared" si="12"/>
        <v>17</v>
      </c>
      <c r="K44" s="102">
        <f t="shared" si="12"/>
        <v>17</v>
      </c>
      <c r="L44" s="102">
        <f t="shared" si="12"/>
        <v>17</v>
      </c>
      <c r="M44" s="102">
        <f t="shared" si="12"/>
        <v>17</v>
      </c>
      <c r="N44" s="102">
        <f t="shared" si="12"/>
        <v>17</v>
      </c>
      <c r="O44" s="102">
        <v>16</v>
      </c>
      <c r="P44" s="102">
        <v>16</v>
      </c>
      <c r="Q44" s="102">
        <v>16</v>
      </c>
      <c r="R44" s="102">
        <v>16</v>
      </c>
      <c r="S44" s="101">
        <v>200</v>
      </c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10"/>
      <c r="AK44" s="10"/>
      <c r="AL44" s="10"/>
    </row>
    <row r="45" spans="1:38" customFormat="1" hidden="1" x14ac:dyDescent="0.25">
      <c r="A45" s="10"/>
      <c r="B45" s="76"/>
      <c r="C45" s="76"/>
      <c r="D45" s="76"/>
      <c r="E45" s="76" t="s">
        <v>34</v>
      </c>
      <c r="F45" s="76"/>
      <c r="G45" s="102">
        <f t="shared" si="12"/>
        <v>17</v>
      </c>
      <c r="H45" s="102">
        <f t="shared" si="12"/>
        <v>17</v>
      </c>
      <c r="I45" s="102">
        <f t="shared" si="12"/>
        <v>17</v>
      </c>
      <c r="J45" s="102">
        <f t="shared" si="12"/>
        <v>17</v>
      </c>
      <c r="K45" s="102">
        <f t="shared" si="12"/>
        <v>17</v>
      </c>
      <c r="L45" s="102">
        <f t="shared" si="12"/>
        <v>17</v>
      </c>
      <c r="M45" s="102">
        <f t="shared" si="12"/>
        <v>17</v>
      </c>
      <c r="N45" s="102">
        <f t="shared" si="12"/>
        <v>17</v>
      </c>
      <c r="O45" s="102">
        <v>16</v>
      </c>
      <c r="P45" s="102">
        <v>16</v>
      </c>
      <c r="Q45" s="102">
        <v>16</v>
      </c>
      <c r="R45" s="102">
        <v>16</v>
      </c>
      <c r="S45" s="101">
        <v>200</v>
      </c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10"/>
      <c r="AK45" s="10"/>
      <c r="AL45" s="10"/>
    </row>
    <row r="46" spans="1:38" customFormat="1" hidden="1" x14ac:dyDescent="0.25">
      <c r="A46" s="10"/>
      <c r="B46" s="76"/>
      <c r="C46" s="76"/>
      <c r="D46" s="76"/>
      <c r="E46" s="76" t="s">
        <v>35</v>
      </c>
      <c r="F46" s="76"/>
      <c r="G46" s="102">
        <f t="shared" si="12"/>
        <v>375</v>
      </c>
      <c r="H46" s="102">
        <f t="shared" si="12"/>
        <v>375</v>
      </c>
      <c r="I46" s="102">
        <f t="shared" si="12"/>
        <v>375</v>
      </c>
      <c r="J46" s="102">
        <f t="shared" si="12"/>
        <v>375</v>
      </c>
      <c r="K46" s="102">
        <f t="shared" si="12"/>
        <v>375</v>
      </c>
      <c r="L46" s="102">
        <f t="shared" si="12"/>
        <v>375</v>
      </c>
      <c r="M46" s="102">
        <f t="shared" si="12"/>
        <v>375</v>
      </c>
      <c r="N46" s="102">
        <f t="shared" si="12"/>
        <v>375</v>
      </c>
      <c r="O46" s="102">
        <f t="shared" si="12"/>
        <v>375</v>
      </c>
      <c r="P46" s="102">
        <f t="shared" si="12"/>
        <v>375</v>
      </c>
      <c r="Q46" s="102">
        <f t="shared" si="12"/>
        <v>375</v>
      </c>
      <c r="R46" s="102">
        <f t="shared" si="12"/>
        <v>375</v>
      </c>
      <c r="S46" s="101">
        <v>4500</v>
      </c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10"/>
      <c r="AK46" s="10"/>
      <c r="AL46" s="10"/>
    </row>
    <row r="47" spans="1:38" customFormat="1" hidden="1" x14ac:dyDescent="0.25">
      <c r="A47" s="10"/>
      <c r="B47" s="76"/>
      <c r="C47" s="76"/>
      <c r="D47" s="76"/>
      <c r="E47" s="76" t="s">
        <v>187</v>
      </c>
      <c r="F47" s="76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1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10"/>
      <c r="AK47" s="10"/>
      <c r="AL47" s="10"/>
    </row>
    <row r="48" spans="1:38" customFormat="1" hidden="1" x14ac:dyDescent="0.25">
      <c r="A48" s="10"/>
      <c r="B48" s="76"/>
      <c r="C48" s="76"/>
      <c r="D48" s="76"/>
      <c r="E48" s="76"/>
      <c r="F48" s="76" t="s">
        <v>36</v>
      </c>
      <c r="G48" s="102">
        <f t="shared" si="12"/>
        <v>17</v>
      </c>
      <c r="H48" s="102">
        <f t="shared" si="12"/>
        <v>17</v>
      </c>
      <c r="I48" s="102">
        <f t="shared" si="12"/>
        <v>17</v>
      </c>
      <c r="J48" s="102">
        <f t="shared" si="12"/>
        <v>17</v>
      </c>
      <c r="K48" s="102">
        <f t="shared" si="12"/>
        <v>17</v>
      </c>
      <c r="L48" s="102">
        <f t="shared" si="12"/>
        <v>17</v>
      </c>
      <c r="M48" s="102">
        <f t="shared" si="12"/>
        <v>17</v>
      </c>
      <c r="N48" s="102">
        <f t="shared" si="12"/>
        <v>17</v>
      </c>
      <c r="O48" s="102">
        <v>16</v>
      </c>
      <c r="P48" s="102">
        <v>16</v>
      </c>
      <c r="Q48" s="102">
        <v>16</v>
      </c>
      <c r="R48" s="102">
        <v>16</v>
      </c>
      <c r="S48" s="101">
        <v>200</v>
      </c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10"/>
      <c r="AK48" s="10"/>
      <c r="AL48" s="10"/>
    </row>
    <row r="49" spans="1:38" customFormat="1" hidden="1" x14ac:dyDescent="0.25">
      <c r="A49" s="10"/>
      <c r="B49" s="76"/>
      <c r="C49" s="76"/>
      <c r="D49" s="76"/>
      <c r="E49" s="76"/>
      <c r="F49" s="76" t="s">
        <v>37</v>
      </c>
      <c r="G49" s="102">
        <f t="shared" si="12"/>
        <v>46</v>
      </c>
      <c r="H49" s="102">
        <f t="shared" si="12"/>
        <v>46</v>
      </c>
      <c r="I49" s="102">
        <f t="shared" si="12"/>
        <v>46</v>
      </c>
      <c r="J49" s="102">
        <f t="shared" si="12"/>
        <v>46</v>
      </c>
      <c r="K49" s="102">
        <f t="shared" si="12"/>
        <v>46</v>
      </c>
      <c r="L49" s="102">
        <f t="shared" si="12"/>
        <v>46</v>
      </c>
      <c r="M49" s="102">
        <f t="shared" si="12"/>
        <v>46</v>
      </c>
      <c r="N49" s="102">
        <f t="shared" si="12"/>
        <v>46</v>
      </c>
      <c r="O49" s="102">
        <f t="shared" si="12"/>
        <v>46</v>
      </c>
      <c r="P49" s="102">
        <v>45</v>
      </c>
      <c r="Q49" s="102">
        <v>45</v>
      </c>
      <c r="R49" s="102">
        <f t="shared" si="12"/>
        <v>46</v>
      </c>
      <c r="S49" s="101">
        <v>550</v>
      </c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10"/>
      <c r="AK49" s="10"/>
      <c r="AL49" s="10"/>
    </row>
    <row r="50" spans="1:38" customFormat="1" hidden="1" x14ac:dyDescent="0.25">
      <c r="A50" s="10"/>
      <c r="B50" s="76"/>
      <c r="C50" s="76"/>
      <c r="D50" s="76"/>
      <c r="E50" s="76"/>
      <c r="F50" s="76" t="s">
        <v>188</v>
      </c>
      <c r="G50" s="102">
        <f t="shared" si="12"/>
        <v>0</v>
      </c>
      <c r="H50" s="102">
        <f t="shared" si="12"/>
        <v>0</v>
      </c>
      <c r="I50" s="102">
        <f t="shared" si="12"/>
        <v>0</v>
      </c>
      <c r="J50" s="102">
        <f t="shared" si="12"/>
        <v>0</v>
      </c>
      <c r="K50" s="102">
        <f t="shared" si="12"/>
        <v>0</v>
      </c>
      <c r="L50" s="102">
        <f t="shared" si="12"/>
        <v>0</v>
      </c>
      <c r="M50" s="102">
        <f t="shared" si="12"/>
        <v>0</v>
      </c>
      <c r="N50" s="102">
        <f t="shared" si="12"/>
        <v>0</v>
      </c>
      <c r="O50" s="102">
        <f t="shared" si="12"/>
        <v>0</v>
      </c>
      <c r="P50" s="102">
        <f t="shared" si="12"/>
        <v>0</v>
      </c>
      <c r="Q50" s="102">
        <f t="shared" si="12"/>
        <v>0</v>
      </c>
      <c r="R50" s="102">
        <f t="shared" si="12"/>
        <v>0</v>
      </c>
      <c r="S50" s="101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10"/>
      <c r="AK50" s="10"/>
      <c r="AL50" s="10"/>
    </row>
    <row r="51" spans="1:38" customFormat="1" hidden="1" x14ac:dyDescent="0.25">
      <c r="A51" s="10"/>
      <c r="B51" s="76"/>
      <c r="C51" s="76"/>
      <c r="D51" s="76"/>
      <c r="E51" s="76"/>
      <c r="F51" s="76" t="s">
        <v>38</v>
      </c>
      <c r="G51" s="102">
        <f t="shared" si="12"/>
        <v>167</v>
      </c>
      <c r="H51" s="102">
        <f t="shared" si="12"/>
        <v>167</v>
      </c>
      <c r="I51" s="102">
        <f t="shared" si="12"/>
        <v>167</v>
      </c>
      <c r="J51" s="102">
        <f t="shared" si="12"/>
        <v>167</v>
      </c>
      <c r="K51" s="102">
        <f t="shared" si="12"/>
        <v>167</v>
      </c>
      <c r="L51" s="102">
        <f t="shared" si="12"/>
        <v>167</v>
      </c>
      <c r="M51" s="102">
        <f t="shared" si="12"/>
        <v>167</v>
      </c>
      <c r="N51" s="102">
        <f t="shared" si="12"/>
        <v>167</v>
      </c>
      <c r="O51" s="102">
        <v>166</v>
      </c>
      <c r="P51" s="102">
        <v>166</v>
      </c>
      <c r="Q51" s="102">
        <v>166</v>
      </c>
      <c r="R51" s="102">
        <v>166</v>
      </c>
      <c r="S51" s="101">
        <v>2000</v>
      </c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10"/>
      <c r="AK51" s="10"/>
      <c r="AL51" s="10"/>
    </row>
    <row r="52" spans="1:38" customFormat="1" hidden="1" x14ac:dyDescent="0.25">
      <c r="A52" s="10"/>
      <c r="B52" s="76"/>
      <c r="C52" s="76"/>
      <c r="D52" s="76"/>
      <c r="E52" s="76"/>
      <c r="F52" s="76" t="s">
        <v>39</v>
      </c>
      <c r="G52" s="102">
        <f t="shared" si="12"/>
        <v>25</v>
      </c>
      <c r="H52" s="102">
        <f t="shared" si="12"/>
        <v>25</v>
      </c>
      <c r="I52" s="102">
        <f t="shared" si="12"/>
        <v>25</v>
      </c>
      <c r="J52" s="102">
        <f t="shared" si="12"/>
        <v>25</v>
      </c>
      <c r="K52" s="102">
        <f t="shared" si="12"/>
        <v>25</v>
      </c>
      <c r="L52" s="102">
        <f t="shared" si="12"/>
        <v>25</v>
      </c>
      <c r="M52" s="102">
        <f t="shared" si="12"/>
        <v>25</v>
      </c>
      <c r="N52" s="102">
        <f t="shared" si="12"/>
        <v>25</v>
      </c>
      <c r="O52" s="102">
        <f t="shared" si="12"/>
        <v>25</v>
      </c>
      <c r="P52" s="102">
        <f t="shared" si="12"/>
        <v>25</v>
      </c>
      <c r="Q52" s="102">
        <f t="shared" si="12"/>
        <v>25</v>
      </c>
      <c r="R52" s="102">
        <f t="shared" si="12"/>
        <v>25</v>
      </c>
      <c r="S52" s="101">
        <v>300</v>
      </c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10"/>
      <c r="AK52" s="10"/>
      <c r="AL52" s="10"/>
    </row>
    <row r="53" spans="1:38" customFormat="1" ht="15.75" hidden="1" thickBot="1" x14ac:dyDescent="0.3">
      <c r="A53" s="10"/>
      <c r="B53" s="76"/>
      <c r="C53" s="76"/>
      <c r="D53" s="76"/>
      <c r="E53" s="76"/>
      <c r="F53" s="76" t="s">
        <v>40</v>
      </c>
      <c r="G53" s="102">
        <f t="shared" si="12"/>
        <v>83</v>
      </c>
      <c r="H53" s="102">
        <f t="shared" si="12"/>
        <v>83</v>
      </c>
      <c r="I53" s="102">
        <f t="shared" si="12"/>
        <v>83</v>
      </c>
      <c r="J53" s="102">
        <f t="shared" si="12"/>
        <v>83</v>
      </c>
      <c r="K53" s="102">
        <f t="shared" si="12"/>
        <v>83</v>
      </c>
      <c r="L53" s="102">
        <f t="shared" si="12"/>
        <v>83</v>
      </c>
      <c r="M53" s="102">
        <f t="shared" si="12"/>
        <v>83</v>
      </c>
      <c r="N53" s="102">
        <f t="shared" si="12"/>
        <v>83</v>
      </c>
      <c r="O53" s="102">
        <v>84</v>
      </c>
      <c r="P53" s="102">
        <v>84</v>
      </c>
      <c r="Q53" s="102">
        <v>84</v>
      </c>
      <c r="R53" s="102">
        <v>84</v>
      </c>
      <c r="S53" s="101">
        <v>1000</v>
      </c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10"/>
      <c r="AK53" s="10"/>
      <c r="AL53" s="10"/>
    </row>
    <row r="54" spans="1:38" customFormat="1" ht="15.75" hidden="1" thickBot="1" x14ac:dyDescent="0.3">
      <c r="A54" s="10"/>
      <c r="B54" s="76"/>
      <c r="C54" s="76"/>
      <c r="D54" s="76"/>
      <c r="E54" s="76" t="s">
        <v>189</v>
      </c>
      <c r="F54" s="76"/>
      <c r="G54" s="103">
        <f t="shared" ref="G54:R54" si="13">SUM(G48:G53)</f>
        <v>338</v>
      </c>
      <c r="H54" s="103">
        <f t="shared" si="13"/>
        <v>338</v>
      </c>
      <c r="I54" s="103">
        <f t="shared" si="13"/>
        <v>338</v>
      </c>
      <c r="J54" s="103">
        <f t="shared" si="13"/>
        <v>338</v>
      </c>
      <c r="K54" s="103">
        <f t="shared" si="13"/>
        <v>338</v>
      </c>
      <c r="L54" s="103">
        <f t="shared" si="13"/>
        <v>338</v>
      </c>
      <c r="M54" s="103">
        <f t="shared" si="13"/>
        <v>338</v>
      </c>
      <c r="N54" s="103">
        <f t="shared" si="13"/>
        <v>338</v>
      </c>
      <c r="O54" s="103">
        <f t="shared" si="13"/>
        <v>337</v>
      </c>
      <c r="P54" s="103">
        <f t="shared" si="13"/>
        <v>336</v>
      </c>
      <c r="Q54" s="103">
        <f t="shared" si="13"/>
        <v>336</v>
      </c>
      <c r="R54" s="103">
        <f t="shared" si="13"/>
        <v>337</v>
      </c>
      <c r="S54" s="104">
        <v>4050</v>
      </c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10"/>
      <c r="AK54" s="10"/>
      <c r="AL54" s="10"/>
    </row>
    <row r="55" spans="1:38" customFormat="1" x14ac:dyDescent="0.25">
      <c r="A55" s="10"/>
      <c r="B55" s="76"/>
      <c r="C55" s="76"/>
      <c r="D55" s="76" t="s">
        <v>190</v>
      </c>
      <c r="E55" s="76"/>
      <c r="F55" s="76"/>
      <c r="G55" s="102">
        <f t="shared" ref="G55:R55" si="14">SUM(G35:G53)</f>
        <v>1093</v>
      </c>
      <c r="H55" s="102">
        <f t="shared" si="14"/>
        <v>1093</v>
      </c>
      <c r="I55" s="102">
        <f t="shared" si="14"/>
        <v>1093</v>
      </c>
      <c r="J55" s="102">
        <f t="shared" si="14"/>
        <v>1093</v>
      </c>
      <c r="K55" s="102">
        <f t="shared" si="14"/>
        <v>1093</v>
      </c>
      <c r="L55" s="102">
        <f t="shared" si="14"/>
        <v>1093</v>
      </c>
      <c r="M55" s="102">
        <f t="shared" si="14"/>
        <v>1093</v>
      </c>
      <c r="N55" s="102">
        <f t="shared" si="14"/>
        <v>1094</v>
      </c>
      <c r="O55" s="102">
        <f t="shared" si="14"/>
        <v>1090</v>
      </c>
      <c r="P55" s="102">
        <f t="shared" si="14"/>
        <v>1089</v>
      </c>
      <c r="Q55" s="102">
        <f t="shared" si="14"/>
        <v>1088</v>
      </c>
      <c r="R55" s="102">
        <f t="shared" si="14"/>
        <v>1088</v>
      </c>
      <c r="S55" s="101">
        <v>13100</v>
      </c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10"/>
      <c r="AK55" s="10"/>
      <c r="AL55" s="10"/>
    </row>
    <row r="56" spans="1:38" customFormat="1" hidden="1" x14ac:dyDescent="0.25">
      <c r="A56" s="10"/>
      <c r="B56" s="76"/>
      <c r="C56" s="76"/>
      <c r="D56" s="76" t="s">
        <v>191</v>
      </c>
      <c r="E56" s="76"/>
      <c r="F56" s="76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1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10"/>
      <c r="AK56" s="10"/>
      <c r="AL56" s="10"/>
    </row>
    <row r="57" spans="1:38" customFormat="1" hidden="1" x14ac:dyDescent="0.25">
      <c r="A57" s="10"/>
      <c r="B57" s="76"/>
      <c r="C57" s="76"/>
      <c r="D57" s="76"/>
      <c r="E57" s="76" t="s">
        <v>192</v>
      </c>
      <c r="F57" s="76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1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10"/>
      <c r="AK57" s="10"/>
      <c r="AL57" s="10"/>
    </row>
    <row r="58" spans="1:38" customFormat="1" hidden="1" x14ac:dyDescent="0.25">
      <c r="A58" s="10"/>
      <c r="B58" s="76"/>
      <c r="C58" s="76"/>
      <c r="D58" s="76"/>
      <c r="E58" s="76"/>
      <c r="F58" s="76" t="s">
        <v>41</v>
      </c>
      <c r="G58" s="102">
        <f t="shared" ref="G58:R61" si="15">ROUND($S58/12,0)</f>
        <v>108</v>
      </c>
      <c r="H58" s="102">
        <f t="shared" si="15"/>
        <v>108</v>
      </c>
      <c r="I58" s="102">
        <f t="shared" si="15"/>
        <v>108</v>
      </c>
      <c r="J58" s="102">
        <f t="shared" si="15"/>
        <v>108</v>
      </c>
      <c r="K58" s="102">
        <f t="shared" si="15"/>
        <v>108</v>
      </c>
      <c r="L58" s="102">
        <f t="shared" si="15"/>
        <v>108</v>
      </c>
      <c r="M58" s="102">
        <f t="shared" si="15"/>
        <v>108</v>
      </c>
      <c r="N58" s="102">
        <f t="shared" si="15"/>
        <v>108</v>
      </c>
      <c r="O58" s="102">
        <v>109</v>
      </c>
      <c r="P58" s="102">
        <v>109</v>
      </c>
      <c r="Q58" s="102">
        <v>109</v>
      </c>
      <c r="R58" s="102">
        <v>109</v>
      </c>
      <c r="S58" s="101">
        <v>1300</v>
      </c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10"/>
      <c r="AK58" s="10"/>
      <c r="AL58" s="10"/>
    </row>
    <row r="59" spans="1:38" customFormat="1" hidden="1" x14ac:dyDescent="0.25">
      <c r="A59" s="10"/>
      <c r="B59" s="76"/>
      <c r="C59" s="76"/>
      <c r="D59" s="76"/>
      <c r="E59" s="76"/>
      <c r="F59" s="76" t="s">
        <v>42</v>
      </c>
      <c r="G59" s="102">
        <f t="shared" si="15"/>
        <v>92</v>
      </c>
      <c r="H59" s="102">
        <f t="shared" si="15"/>
        <v>92</v>
      </c>
      <c r="I59" s="102">
        <f t="shared" si="15"/>
        <v>92</v>
      </c>
      <c r="J59" s="102">
        <f t="shared" si="15"/>
        <v>92</v>
      </c>
      <c r="K59" s="102">
        <f t="shared" si="15"/>
        <v>92</v>
      </c>
      <c r="L59" s="102">
        <f t="shared" si="15"/>
        <v>92</v>
      </c>
      <c r="M59" s="102">
        <f t="shared" si="15"/>
        <v>92</v>
      </c>
      <c r="N59" s="102">
        <f t="shared" si="15"/>
        <v>92</v>
      </c>
      <c r="O59" s="102">
        <v>91</v>
      </c>
      <c r="P59" s="102">
        <v>91</v>
      </c>
      <c r="Q59" s="102">
        <v>91</v>
      </c>
      <c r="R59" s="102">
        <v>91</v>
      </c>
      <c r="S59" s="101">
        <v>1100</v>
      </c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10"/>
      <c r="AK59" s="10"/>
      <c r="AL59" s="10"/>
    </row>
    <row r="60" spans="1:38" customFormat="1" hidden="1" x14ac:dyDescent="0.25">
      <c r="A60" s="10"/>
      <c r="B60" s="76"/>
      <c r="C60" s="76"/>
      <c r="D60" s="76"/>
      <c r="E60" s="76"/>
      <c r="F60" s="76" t="s">
        <v>43</v>
      </c>
      <c r="G60" s="102">
        <f t="shared" si="15"/>
        <v>83</v>
      </c>
      <c r="H60" s="102">
        <f t="shared" si="15"/>
        <v>83</v>
      </c>
      <c r="I60" s="102">
        <f t="shared" si="15"/>
        <v>83</v>
      </c>
      <c r="J60" s="102">
        <f t="shared" si="15"/>
        <v>83</v>
      </c>
      <c r="K60" s="102">
        <f t="shared" si="15"/>
        <v>83</v>
      </c>
      <c r="L60" s="102">
        <f t="shared" si="15"/>
        <v>83</v>
      </c>
      <c r="M60" s="102">
        <f t="shared" si="15"/>
        <v>83</v>
      </c>
      <c r="N60" s="102">
        <f t="shared" si="15"/>
        <v>83</v>
      </c>
      <c r="O60" s="102">
        <v>84</v>
      </c>
      <c r="P60" s="102">
        <v>84</v>
      </c>
      <c r="Q60" s="102">
        <v>84</v>
      </c>
      <c r="R60" s="102">
        <v>84</v>
      </c>
      <c r="S60" s="101">
        <v>1000</v>
      </c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10"/>
      <c r="AK60" s="10"/>
      <c r="AL60" s="10"/>
    </row>
    <row r="61" spans="1:38" customFormat="1" hidden="1" x14ac:dyDescent="0.25">
      <c r="A61" s="10"/>
      <c r="B61" s="76"/>
      <c r="C61" s="76"/>
      <c r="D61" s="76"/>
      <c r="E61" s="76"/>
      <c r="F61" s="76" t="s">
        <v>116</v>
      </c>
      <c r="G61" s="102">
        <f t="shared" si="15"/>
        <v>50</v>
      </c>
      <c r="H61" s="102">
        <f t="shared" si="15"/>
        <v>50</v>
      </c>
      <c r="I61" s="102">
        <f t="shared" si="15"/>
        <v>50</v>
      </c>
      <c r="J61" s="102">
        <f t="shared" si="15"/>
        <v>50</v>
      </c>
      <c r="K61" s="102">
        <f t="shared" si="15"/>
        <v>50</v>
      </c>
      <c r="L61" s="102">
        <f t="shared" si="15"/>
        <v>50</v>
      </c>
      <c r="M61" s="102">
        <f t="shared" si="15"/>
        <v>50</v>
      </c>
      <c r="N61" s="102">
        <f t="shared" si="15"/>
        <v>50</v>
      </c>
      <c r="O61" s="102">
        <f t="shared" si="15"/>
        <v>50</v>
      </c>
      <c r="P61" s="102">
        <f t="shared" si="15"/>
        <v>50</v>
      </c>
      <c r="Q61" s="102">
        <f t="shared" si="15"/>
        <v>50</v>
      </c>
      <c r="R61" s="102">
        <f t="shared" si="15"/>
        <v>50</v>
      </c>
      <c r="S61" s="101">
        <v>600</v>
      </c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10"/>
      <c r="AK61" s="10"/>
      <c r="AL61" s="10"/>
    </row>
    <row r="62" spans="1:38" customFormat="1" hidden="1" x14ac:dyDescent="0.25">
      <c r="A62" s="10"/>
      <c r="B62" s="76"/>
      <c r="C62" s="76"/>
      <c r="D62" s="76"/>
      <c r="E62" s="76" t="s">
        <v>193</v>
      </c>
      <c r="F62" s="76"/>
      <c r="G62" s="102">
        <f t="shared" ref="G62:R62" si="16">SUM(G58:G61)</f>
        <v>333</v>
      </c>
      <c r="H62" s="102">
        <f t="shared" si="16"/>
        <v>333</v>
      </c>
      <c r="I62" s="102">
        <f t="shared" si="16"/>
        <v>333</v>
      </c>
      <c r="J62" s="102">
        <f t="shared" si="16"/>
        <v>333</v>
      </c>
      <c r="K62" s="102">
        <f t="shared" si="16"/>
        <v>333</v>
      </c>
      <c r="L62" s="102">
        <f t="shared" si="16"/>
        <v>333</v>
      </c>
      <c r="M62" s="102">
        <f t="shared" si="16"/>
        <v>333</v>
      </c>
      <c r="N62" s="102">
        <f t="shared" si="16"/>
        <v>333</v>
      </c>
      <c r="O62" s="102">
        <f t="shared" si="16"/>
        <v>334</v>
      </c>
      <c r="P62" s="102">
        <f t="shared" si="16"/>
        <v>334</v>
      </c>
      <c r="Q62" s="102">
        <f t="shared" si="16"/>
        <v>334</v>
      </c>
      <c r="R62" s="102">
        <f t="shared" si="16"/>
        <v>334</v>
      </c>
      <c r="S62" s="101">
        <v>4000</v>
      </c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10"/>
      <c r="AK62" s="10"/>
      <c r="AL62" s="10"/>
    </row>
    <row r="63" spans="1:38" customFormat="1" hidden="1" x14ac:dyDescent="0.25">
      <c r="A63" s="10"/>
      <c r="B63" s="76"/>
      <c r="C63" s="76"/>
      <c r="D63" s="76"/>
      <c r="E63" s="76" t="s">
        <v>194</v>
      </c>
      <c r="F63" s="76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1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10"/>
      <c r="AK63" s="10"/>
      <c r="AL63" s="10"/>
    </row>
    <row r="64" spans="1:38" customFormat="1" hidden="1" x14ac:dyDescent="0.25">
      <c r="A64" s="10"/>
      <c r="B64" s="76"/>
      <c r="C64" s="76"/>
      <c r="D64" s="76"/>
      <c r="E64" s="76"/>
      <c r="F64" s="76" t="s">
        <v>44</v>
      </c>
      <c r="G64" s="102">
        <f t="shared" ref="G64:R72" si="17">ROUND($S64/12,0)</f>
        <v>4</v>
      </c>
      <c r="H64" s="102">
        <f t="shared" si="17"/>
        <v>4</v>
      </c>
      <c r="I64" s="102">
        <f t="shared" si="17"/>
        <v>4</v>
      </c>
      <c r="J64" s="102">
        <f t="shared" si="17"/>
        <v>4</v>
      </c>
      <c r="K64" s="102">
        <f t="shared" si="17"/>
        <v>4</v>
      </c>
      <c r="L64" s="102">
        <f t="shared" si="17"/>
        <v>4</v>
      </c>
      <c r="M64" s="102">
        <f t="shared" si="17"/>
        <v>4</v>
      </c>
      <c r="N64" s="102">
        <f t="shared" si="17"/>
        <v>4</v>
      </c>
      <c r="O64" s="102">
        <v>4</v>
      </c>
      <c r="P64" s="102">
        <v>4</v>
      </c>
      <c r="Q64" s="102">
        <v>5</v>
      </c>
      <c r="R64" s="102">
        <v>5</v>
      </c>
      <c r="S64" s="101">
        <v>50</v>
      </c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10"/>
      <c r="AK64" s="10"/>
      <c r="AL64" s="10"/>
    </row>
    <row r="65" spans="1:38" customFormat="1" hidden="1" x14ac:dyDescent="0.25">
      <c r="A65" s="10"/>
      <c r="B65" s="76"/>
      <c r="C65" s="76"/>
      <c r="D65" s="76"/>
      <c r="E65" s="76"/>
      <c r="F65" s="76" t="s">
        <v>125</v>
      </c>
      <c r="G65" s="102">
        <f t="shared" si="17"/>
        <v>625</v>
      </c>
      <c r="H65" s="102">
        <f t="shared" si="17"/>
        <v>625</v>
      </c>
      <c r="I65" s="102">
        <f t="shared" si="17"/>
        <v>625</v>
      </c>
      <c r="J65" s="102">
        <f t="shared" si="17"/>
        <v>625</v>
      </c>
      <c r="K65" s="102">
        <f t="shared" si="17"/>
        <v>625</v>
      </c>
      <c r="L65" s="102">
        <f t="shared" si="17"/>
        <v>625</v>
      </c>
      <c r="M65" s="102">
        <f t="shared" si="17"/>
        <v>625</v>
      </c>
      <c r="N65" s="102">
        <f t="shared" si="17"/>
        <v>625</v>
      </c>
      <c r="O65" s="102">
        <f t="shared" si="17"/>
        <v>625</v>
      </c>
      <c r="P65" s="102">
        <f t="shared" si="17"/>
        <v>625</v>
      </c>
      <c r="Q65" s="102">
        <f t="shared" si="17"/>
        <v>625</v>
      </c>
      <c r="R65" s="102">
        <f t="shared" si="17"/>
        <v>625</v>
      </c>
      <c r="S65" s="101">
        <v>7500</v>
      </c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10"/>
      <c r="AK65" s="10"/>
      <c r="AL65" s="10"/>
    </row>
    <row r="66" spans="1:38" customFormat="1" hidden="1" x14ac:dyDescent="0.25">
      <c r="A66" s="10"/>
      <c r="B66" s="76"/>
      <c r="C66" s="76"/>
      <c r="D66" s="76"/>
      <c r="E66" s="76"/>
      <c r="F66" s="76" t="s">
        <v>45</v>
      </c>
      <c r="G66" s="102">
        <f t="shared" si="17"/>
        <v>25</v>
      </c>
      <c r="H66" s="102">
        <f t="shared" si="17"/>
        <v>25</v>
      </c>
      <c r="I66" s="102">
        <f t="shared" si="17"/>
        <v>25</v>
      </c>
      <c r="J66" s="102">
        <f t="shared" si="17"/>
        <v>25</v>
      </c>
      <c r="K66" s="102">
        <f t="shared" si="17"/>
        <v>25</v>
      </c>
      <c r="L66" s="102">
        <f t="shared" si="17"/>
        <v>25</v>
      </c>
      <c r="M66" s="102">
        <f t="shared" si="17"/>
        <v>25</v>
      </c>
      <c r="N66" s="102">
        <f t="shared" si="17"/>
        <v>25</v>
      </c>
      <c r="O66" s="102">
        <f t="shared" si="17"/>
        <v>25</v>
      </c>
      <c r="P66" s="102">
        <f t="shared" si="17"/>
        <v>25</v>
      </c>
      <c r="Q66" s="102">
        <f t="shared" si="17"/>
        <v>25</v>
      </c>
      <c r="R66" s="102">
        <f t="shared" si="17"/>
        <v>25</v>
      </c>
      <c r="S66" s="101">
        <v>300</v>
      </c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10"/>
      <c r="AK66" s="10"/>
      <c r="AL66" s="10"/>
    </row>
    <row r="67" spans="1:38" customFormat="1" hidden="1" x14ac:dyDescent="0.25">
      <c r="A67" s="10"/>
      <c r="B67" s="76"/>
      <c r="C67" s="76"/>
      <c r="D67" s="76"/>
      <c r="E67" s="76"/>
      <c r="F67" s="76" t="s">
        <v>126</v>
      </c>
      <c r="G67" s="102">
        <f t="shared" si="17"/>
        <v>33</v>
      </c>
      <c r="H67" s="102">
        <f t="shared" si="17"/>
        <v>33</v>
      </c>
      <c r="I67" s="102">
        <f t="shared" si="17"/>
        <v>33</v>
      </c>
      <c r="J67" s="102">
        <f t="shared" si="17"/>
        <v>33</v>
      </c>
      <c r="K67" s="102">
        <f t="shared" si="17"/>
        <v>33</v>
      </c>
      <c r="L67" s="102">
        <f t="shared" si="17"/>
        <v>33</v>
      </c>
      <c r="M67" s="102">
        <f t="shared" si="17"/>
        <v>33</v>
      </c>
      <c r="N67" s="102">
        <f t="shared" si="17"/>
        <v>33</v>
      </c>
      <c r="O67" s="102">
        <v>34</v>
      </c>
      <c r="P67" s="102">
        <v>34</v>
      </c>
      <c r="Q67" s="102">
        <v>34</v>
      </c>
      <c r="R67" s="102">
        <v>34</v>
      </c>
      <c r="S67" s="101">
        <v>400</v>
      </c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10"/>
      <c r="AK67" s="10"/>
      <c r="AL67" s="10"/>
    </row>
    <row r="68" spans="1:38" customFormat="1" hidden="1" x14ac:dyDescent="0.25">
      <c r="A68" s="10"/>
      <c r="B68" s="76"/>
      <c r="C68" s="76"/>
      <c r="D68" s="76"/>
      <c r="E68" s="76"/>
      <c r="F68" s="76" t="s">
        <v>46</v>
      </c>
      <c r="G68" s="102">
        <f t="shared" si="17"/>
        <v>510</v>
      </c>
      <c r="H68" s="102">
        <f t="shared" si="17"/>
        <v>510</v>
      </c>
      <c r="I68" s="102">
        <f t="shared" si="17"/>
        <v>510</v>
      </c>
      <c r="J68" s="102">
        <f t="shared" si="17"/>
        <v>510</v>
      </c>
      <c r="K68" s="102">
        <f t="shared" si="17"/>
        <v>510</v>
      </c>
      <c r="L68" s="102">
        <f t="shared" si="17"/>
        <v>510</v>
      </c>
      <c r="M68" s="102">
        <f t="shared" si="17"/>
        <v>510</v>
      </c>
      <c r="N68" s="102">
        <f t="shared" si="17"/>
        <v>510</v>
      </c>
      <c r="O68" s="102">
        <f t="shared" si="17"/>
        <v>510</v>
      </c>
      <c r="P68" s="102">
        <f t="shared" si="17"/>
        <v>510</v>
      </c>
      <c r="Q68" s="102">
        <f t="shared" si="17"/>
        <v>510</v>
      </c>
      <c r="R68" s="102">
        <f t="shared" si="17"/>
        <v>510</v>
      </c>
      <c r="S68" s="101">
        <v>6120</v>
      </c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10"/>
      <c r="AK68" s="10"/>
      <c r="AL68" s="10"/>
    </row>
    <row r="69" spans="1:38" customFormat="1" hidden="1" x14ac:dyDescent="0.25">
      <c r="A69" s="10"/>
      <c r="B69" s="76"/>
      <c r="C69" s="76"/>
      <c r="D69" s="76"/>
      <c r="E69" s="76"/>
      <c r="F69" s="76" t="s">
        <v>47</v>
      </c>
      <c r="G69" s="102">
        <f t="shared" si="17"/>
        <v>240</v>
      </c>
      <c r="H69" s="102">
        <f t="shared" si="17"/>
        <v>240</v>
      </c>
      <c r="I69" s="102">
        <f t="shared" si="17"/>
        <v>240</v>
      </c>
      <c r="J69" s="102">
        <f t="shared" si="17"/>
        <v>240</v>
      </c>
      <c r="K69" s="102">
        <f t="shared" si="17"/>
        <v>240</v>
      </c>
      <c r="L69" s="102">
        <f t="shared" si="17"/>
        <v>240</v>
      </c>
      <c r="M69" s="102">
        <f t="shared" si="17"/>
        <v>240</v>
      </c>
      <c r="N69" s="102">
        <f t="shared" si="17"/>
        <v>240</v>
      </c>
      <c r="O69" s="102">
        <v>241</v>
      </c>
      <c r="P69" s="102">
        <v>241</v>
      </c>
      <c r="Q69" s="102">
        <v>241</v>
      </c>
      <c r="R69" s="102">
        <v>241</v>
      </c>
      <c r="S69" s="101">
        <v>2884</v>
      </c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10"/>
      <c r="AK69" s="10"/>
      <c r="AL69" s="10"/>
    </row>
    <row r="70" spans="1:38" customFormat="1" hidden="1" x14ac:dyDescent="0.25">
      <c r="A70" s="10"/>
      <c r="B70" s="76"/>
      <c r="C70" s="76"/>
      <c r="D70" s="76"/>
      <c r="E70" s="76"/>
      <c r="F70" s="76" t="s">
        <v>48</v>
      </c>
      <c r="G70" s="102">
        <f t="shared" si="17"/>
        <v>135</v>
      </c>
      <c r="H70" s="102">
        <f t="shared" si="17"/>
        <v>135</v>
      </c>
      <c r="I70" s="102">
        <f t="shared" si="17"/>
        <v>135</v>
      </c>
      <c r="J70" s="102">
        <f t="shared" si="17"/>
        <v>135</v>
      </c>
      <c r="K70" s="102">
        <f t="shared" si="17"/>
        <v>135</v>
      </c>
      <c r="L70" s="102">
        <f t="shared" si="17"/>
        <v>135</v>
      </c>
      <c r="M70" s="102">
        <f t="shared" si="17"/>
        <v>135</v>
      </c>
      <c r="N70" s="102">
        <f t="shared" si="17"/>
        <v>135</v>
      </c>
      <c r="O70" s="102">
        <f t="shared" si="17"/>
        <v>135</v>
      </c>
      <c r="P70" s="102">
        <f t="shared" si="17"/>
        <v>135</v>
      </c>
      <c r="Q70" s="102">
        <v>136</v>
      </c>
      <c r="R70" s="102">
        <v>136</v>
      </c>
      <c r="S70" s="101">
        <v>1622</v>
      </c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10"/>
      <c r="AK70" s="10"/>
      <c r="AL70" s="10"/>
    </row>
    <row r="71" spans="1:38" customFormat="1" hidden="1" x14ac:dyDescent="0.25">
      <c r="A71" s="10"/>
      <c r="B71" s="76"/>
      <c r="C71" s="76"/>
      <c r="D71" s="76"/>
      <c r="E71" s="76"/>
      <c r="F71" s="76" t="s">
        <v>49</v>
      </c>
      <c r="G71" s="102">
        <f t="shared" si="17"/>
        <v>121</v>
      </c>
      <c r="H71" s="102">
        <f t="shared" si="17"/>
        <v>121</v>
      </c>
      <c r="I71" s="102">
        <f t="shared" si="17"/>
        <v>121</v>
      </c>
      <c r="J71" s="102">
        <f t="shared" si="17"/>
        <v>121</v>
      </c>
      <c r="K71" s="102">
        <f t="shared" si="17"/>
        <v>121</v>
      </c>
      <c r="L71" s="102">
        <f t="shared" si="17"/>
        <v>121</v>
      </c>
      <c r="M71" s="102">
        <f t="shared" si="17"/>
        <v>121</v>
      </c>
      <c r="N71" s="102">
        <f t="shared" si="17"/>
        <v>121</v>
      </c>
      <c r="O71" s="102">
        <f t="shared" si="17"/>
        <v>121</v>
      </c>
      <c r="P71" s="102">
        <f t="shared" si="17"/>
        <v>121</v>
      </c>
      <c r="Q71" s="102">
        <v>120</v>
      </c>
      <c r="R71" s="102">
        <v>120</v>
      </c>
      <c r="S71" s="101">
        <v>1450</v>
      </c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10"/>
      <c r="AK71" s="10"/>
      <c r="AL71" s="10"/>
    </row>
    <row r="72" spans="1:38" customFormat="1" hidden="1" x14ac:dyDescent="0.25">
      <c r="A72" s="10"/>
      <c r="B72" s="76"/>
      <c r="C72" s="76"/>
      <c r="D72" s="76"/>
      <c r="E72" s="76"/>
      <c r="F72" s="76" t="s">
        <v>50</v>
      </c>
      <c r="G72" s="102">
        <f t="shared" si="17"/>
        <v>17</v>
      </c>
      <c r="H72" s="102">
        <f t="shared" si="17"/>
        <v>17</v>
      </c>
      <c r="I72" s="102">
        <f t="shared" si="17"/>
        <v>17</v>
      </c>
      <c r="J72" s="102">
        <f t="shared" si="17"/>
        <v>17</v>
      </c>
      <c r="K72" s="102">
        <f t="shared" si="17"/>
        <v>17</v>
      </c>
      <c r="L72" s="102">
        <f t="shared" si="17"/>
        <v>17</v>
      </c>
      <c r="M72" s="102">
        <f t="shared" si="17"/>
        <v>17</v>
      </c>
      <c r="N72" s="102">
        <f t="shared" si="17"/>
        <v>17</v>
      </c>
      <c r="O72" s="102">
        <v>16</v>
      </c>
      <c r="P72" s="102">
        <v>16</v>
      </c>
      <c r="Q72" s="102">
        <v>16</v>
      </c>
      <c r="R72" s="102">
        <v>16</v>
      </c>
      <c r="S72" s="101">
        <v>200</v>
      </c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10"/>
      <c r="AK72" s="10"/>
      <c r="AL72" s="10"/>
    </row>
    <row r="73" spans="1:38" customFormat="1" hidden="1" x14ac:dyDescent="0.25">
      <c r="A73" s="10"/>
      <c r="B73" s="76"/>
      <c r="C73" s="76"/>
      <c r="D73" s="76"/>
      <c r="E73" s="76" t="s">
        <v>195</v>
      </c>
      <c r="F73" s="76"/>
      <c r="G73" s="102">
        <f t="shared" ref="G73:R73" si="18">SUM(G64:G72)</f>
        <v>1710</v>
      </c>
      <c r="H73" s="102">
        <f t="shared" si="18"/>
        <v>1710</v>
      </c>
      <c r="I73" s="102">
        <f t="shared" si="18"/>
        <v>1710</v>
      </c>
      <c r="J73" s="102">
        <f t="shared" si="18"/>
        <v>1710</v>
      </c>
      <c r="K73" s="102">
        <f t="shared" si="18"/>
        <v>1710</v>
      </c>
      <c r="L73" s="102">
        <f t="shared" si="18"/>
        <v>1710</v>
      </c>
      <c r="M73" s="102">
        <f t="shared" si="18"/>
        <v>1710</v>
      </c>
      <c r="N73" s="102">
        <f t="shared" si="18"/>
        <v>1710</v>
      </c>
      <c r="O73" s="102">
        <f t="shared" si="18"/>
        <v>1711</v>
      </c>
      <c r="P73" s="102">
        <f t="shared" si="18"/>
        <v>1711</v>
      </c>
      <c r="Q73" s="102">
        <f t="shared" si="18"/>
        <v>1712</v>
      </c>
      <c r="R73" s="102">
        <f t="shared" si="18"/>
        <v>1712</v>
      </c>
      <c r="S73" s="101">
        <v>20526</v>
      </c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10"/>
      <c r="AK73" s="10"/>
      <c r="AL73" s="10"/>
    </row>
    <row r="74" spans="1:38" customFormat="1" hidden="1" x14ac:dyDescent="0.25">
      <c r="A74" s="10"/>
      <c r="B74" s="76"/>
      <c r="C74" s="76"/>
      <c r="D74" s="76"/>
      <c r="E74" s="76" t="s">
        <v>196</v>
      </c>
      <c r="F74" s="76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1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10"/>
      <c r="AK74" s="10"/>
      <c r="AL74" s="10"/>
    </row>
    <row r="75" spans="1:38" customFormat="1" hidden="1" x14ac:dyDescent="0.25">
      <c r="A75" s="10"/>
      <c r="B75" s="76"/>
      <c r="C75" s="76"/>
      <c r="D75" s="76"/>
      <c r="E75" s="76"/>
      <c r="F75" s="76" t="s">
        <v>51</v>
      </c>
      <c r="G75" s="102">
        <f t="shared" ref="G75:R81" si="19">ROUND($S75/12,0)</f>
        <v>8</v>
      </c>
      <c r="H75" s="102">
        <f t="shared" si="19"/>
        <v>8</v>
      </c>
      <c r="I75" s="102">
        <f t="shared" si="19"/>
        <v>8</v>
      </c>
      <c r="J75" s="102">
        <f t="shared" si="19"/>
        <v>8</v>
      </c>
      <c r="K75" s="102">
        <f t="shared" si="19"/>
        <v>8</v>
      </c>
      <c r="L75" s="102">
        <f t="shared" si="19"/>
        <v>8</v>
      </c>
      <c r="M75" s="102">
        <f t="shared" si="19"/>
        <v>8</v>
      </c>
      <c r="N75" s="102">
        <f t="shared" si="19"/>
        <v>8</v>
      </c>
      <c r="O75" s="102">
        <v>9</v>
      </c>
      <c r="P75" s="102">
        <v>9</v>
      </c>
      <c r="Q75" s="102">
        <v>9</v>
      </c>
      <c r="R75" s="102">
        <v>9</v>
      </c>
      <c r="S75" s="101">
        <v>100</v>
      </c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10"/>
      <c r="AK75" s="10"/>
      <c r="AL75" s="10"/>
    </row>
    <row r="76" spans="1:38" customFormat="1" hidden="1" x14ac:dyDescent="0.25">
      <c r="A76" s="10"/>
      <c r="B76" s="76"/>
      <c r="C76" s="76"/>
      <c r="D76" s="76"/>
      <c r="E76" s="76"/>
      <c r="F76" s="76" t="s">
        <v>52</v>
      </c>
      <c r="G76" s="102">
        <f t="shared" si="19"/>
        <v>487</v>
      </c>
      <c r="H76" s="102">
        <f t="shared" si="19"/>
        <v>487</v>
      </c>
      <c r="I76" s="102">
        <f t="shared" si="19"/>
        <v>487</v>
      </c>
      <c r="J76" s="102">
        <f t="shared" si="19"/>
        <v>487</v>
      </c>
      <c r="K76" s="102">
        <f t="shared" si="19"/>
        <v>487</v>
      </c>
      <c r="L76" s="102">
        <f t="shared" si="19"/>
        <v>487</v>
      </c>
      <c r="M76" s="102">
        <f t="shared" si="19"/>
        <v>487</v>
      </c>
      <c r="N76" s="102">
        <f t="shared" si="19"/>
        <v>487</v>
      </c>
      <c r="O76" s="102">
        <f t="shared" si="19"/>
        <v>487</v>
      </c>
      <c r="P76" s="102">
        <v>486</v>
      </c>
      <c r="Q76" s="102">
        <v>486</v>
      </c>
      <c r="R76" s="102">
        <v>486</v>
      </c>
      <c r="S76" s="101">
        <v>5841</v>
      </c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10"/>
      <c r="AK76" s="10"/>
      <c r="AL76" s="10"/>
    </row>
    <row r="77" spans="1:38" customFormat="1" hidden="1" x14ac:dyDescent="0.25">
      <c r="A77" s="10"/>
      <c r="B77" s="76"/>
      <c r="C77" s="76"/>
      <c r="D77" s="76"/>
      <c r="E77" s="76"/>
      <c r="F77" s="76" t="s">
        <v>54</v>
      </c>
      <c r="G77" s="102">
        <f t="shared" si="19"/>
        <v>42</v>
      </c>
      <c r="H77" s="102">
        <f t="shared" si="19"/>
        <v>42</v>
      </c>
      <c r="I77" s="102">
        <f t="shared" si="19"/>
        <v>42</v>
      </c>
      <c r="J77" s="102">
        <f t="shared" si="19"/>
        <v>42</v>
      </c>
      <c r="K77" s="102">
        <f t="shared" si="19"/>
        <v>42</v>
      </c>
      <c r="L77" s="102">
        <f t="shared" si="19"/>
        <v>42</v>
      </c>
      <c r="M77" s="102">
        <f t="shared" si="19"/>
        <v>42</v>
      </c>
      <c r="N77" s="102">
        <f t="shared" si="19"/>
        <v>42</v>
      </c>
      <c r="O77" s="102">
        <v>41</v>
      </c>
      <c r="P77" s="102">
        <v>41</v>
      </c>
      <c r="Q77" s="102">
        <v>41</v>
      </c>
      <c r="R77" s="102">
        <v>41</v>
      </c>
      <c r="S77" s="101">
        <v>500</v>
      </c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10"/>
      <c r="AK77" s="10"/>
      <c r="AL77" s="10"/>
    </row>
    <row r="78" spans="1:38" customFormat="1" hidden="1" x14ac:dyDescent="0.25">
      <c r="A78" s="10"/>
      <c r="B78" s="76"/>
      <c r="C78" s="76"/>
      <c r="D78" s="76"/>
      <c r="E78" s="76"/>
      <c r="F78" s="76" t="s">
        <v>55</v>
      </c>
      <c r="G78" s="102">
        <f t="shared" si="19"/>
        <v>8</v>
      </c>
      <c r="H78" s="102">
        <f t="shared" si="19"/>
        <v>8</v>
      </c>
      <c r="I78" s="102">
        <f t="shared" si="19"/>
        <v>8</v>
      </c>
      <c r="J78" s="102">
        <f t="shared" si="19"/>
        <v>8</v>
      </c>
      <c r="K78" s="102">
        <f t="shared" si="19"/>
        <v>8</v>
      </c>
      <c r="L78" s="102">
        <f t="shared" si="19"/>
        <v>8</v>
      </c>
      <c r="M78" s="102">
        <f t="shared" si="19"/>
        <v>8</v>
      </c>
      <c r="N78" s="102">
        <v>9</v>
      </c>
      <c r="O78" s="102">
        <v>9</v>
      </c>
      <c r="P78" s="102">
        <v>9</v>
      </c>
      <c r="Q78" s="102">
        <v>9</v>
      </c>
      <c r="R78" s="102">
        <f t="shared" si="19"/>
        <v>8</v>
      </c>
      <c r="S78" s="101">
        <v>100</v>
      </c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10"/>
      <c r="AK78" s="10"/>
      <c r="AL78" s="10"/>
    </row>
    <row r="79" spans="1:38" customFormat="1" hidden="1" x14ac:dyDescent="0.25">
      <c r="A79" s="10"/>
      <c r="B79" s="76"/>
      <c r="C79" s="76"/>
      <c r="D79" s="76"/>
      <c r="E79" s="76"/>
      <c r="F79" s="76" t="s">
        <v>56</v>
      </c>
      <c r="G79" s="102">
        <f t="shared" si="19"/>
        <v>21</v>
      </c>
      <c r="H79" s="102">
        <f t="shared" si="19"/>
        <v>21</v>
      </c>
      <c r="I79" s="102">
        <f t="shared" si="19"/>
        <v>21</v>
      </c>
      <c r="J79" s="102">
        <f t="shared" si="19"/>
        <v>21</v>
      </c>
      <c r="K79" s="102">
        <f t="shared" si="19"/>
        <v>21</v>
      </c>
      <c r="L79" s="102">
        <f t="shared" si="19"/>
        <v>21</v>
      </c>
      <c r="M79" s="102">
        <f t="shared" si="19"/>
        <v>21</v>
      </c>
      <c r="N79" s="102">
        <f t="shared" si="19"/>
        <v>21</v>
      </c>
      <c r="O79" s="102">
        <f t="shared" si="19"/>
        <v>21</v>
      </c>
      <c r="P79" s="102">
        <f t="shared" si="19"/>
        <v>21</v>
      </c>
      <c r="Q79" s="102">
        <v>20</v>
      </c>
      <c r="R79" s="102">
        <v>20</v>
      </c>
      <c r="S79" s="101">
        <v>250</v>
      </c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10"/>
      <c r="AK79" s="10"/>
      <c r="AL79" s="10"/>
    </row>
    <row r="80" spans="1:38" customFormat="1" hidden="1" x14ac:dyDescent="0.25">
      <c r="A80" s="10"/>
      <c r="B80" s="76"/>
      <c r="C80" s="76"/>
      <c r="D80" s="76"/>
      <c r="E80" s="76"/>
      <c r="F80" s="76" t="s">
        <v>57</v>
      </c>
      <c r="G80" s="102">
        <f t="shared" si="19"/>
        <v>83</v>
      </c>
      <c r="H80" s="102">
        <f t="shared" si="19"/>
        <v>83</v>
      </c>
      <c r="I80" s="102">
        <f t="shared" si="19"/>
        <v>83</v>
      </c>
      <c r="J80" s="102">
        <f t="shared" si="19"/>
        <v>83</v>
      </c>
      <c r="K80" s="102">
        <f t="shared" si="19"/>
        <v>83</v>
      </c>
      <c r="L80" s="102">
        <f t="shared" si="19"/>
        <v>83</v>
      </c>
      <c r="M80" s="102">
        <f t="shared" si="19"/>
        <v>83</v>
      </c>
      <c r="N80" s="102">
        <f t="shared" si="19"/>
        <v>83</v>
      </c>
      <c r="O80" s="102">
        <v>84</v>
      </c>
      <c r="P80" s="102">
        <v>84</v>
      </c>
      <c r="Q80" s="102">
        <v>84</v>
      </c>
      <c r="R80" s="102">
        <v>84</v>
      </c>
      <c r="S80" s="101">
        <v>1000</v>
      </c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10"/>
      <c r="AK80" s="10"/>
      <c r="AL80" s="10"/>
    </row>
    <row r="81" spans="1:38" customFormat="1" ht="15.75" hidden="1" thickBot="1" x14ac:dyDescent="0.3">
      <c r="A81" s="10"/>
      <c r="B81" s="76"/>
      <c r="C81" s="76"/>
      <c r="D81" s="76"/>
      <c r="E81" s="76"/>
      <c r="F81" s="76" t="s">
        <v>197</v>
      </c>
      <c r="G81" s="102">
        <f t="shared" si="19"/>
        <v>417</v>
      </c>
      <c r="H81" s="102">
        <f t="shared" si="19"/>
        <v>417</v>
      </c>
      <c r="I81" s="102">
        <f t="shared" si="19"/>
        <v>417</v>
      </c>
      <c r="J81" s="102">
        <f t="shared" si="19"/>
        <v>417</v>
      </c>
      <c r="K81" s="102">
        <f t="shared" si="19"/>
        <v>417</v>
      </c>
      <c r="L81" s="102">
        <f t="shared" si="19"/>
        <v>417</v>
      </c>
      <c r="M81" s="102">
        <f t="shared" si="19"/>
        <v>417</v>
      </c>
      <c r="N81" s="102">
        <f t="shared" si="19"/>
        <v>417</v>
      </c>
      <c r="O81" s="102">
        <v>416</v>
      </c>
      <c r="P81" s="102">
        <v>416</v>
      </c>
      <c r="Q81" s="102">
        <v>416</v>
      </c>
      <c r="R81" s="102">
        <v>416</v>
      </c>
      <c r="S81" s="101">
        <v>5000</v>
      </c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10"/>
      <c r="AK81" s="10"/>
      <c r="AL81" s="10"/>
    </row>
    <row r="82" spans="1:38" customFormat="1" ht="15.75" hidden="1" thickBot="1" x14ac:dyDescent="0.3">
      <c r="A82" s="10"/>
      <c r="B82" s="76"/>
      <c r="C82" s="76"/>
      <c r="D82" s="76"/>
      <c r="E82" s="76" t="s">
        <v>198</v>
      </c>
      <c r="F82" s="76"/>
      <c r="G82" s="103">
        <f t="shared" ref="G82:R82" si="20">SUM(G75:G81)</f>
        <v>1066</v>
      </c>
      <c r="H82" s="103">
        <f t="shared" si="20"/>
        <v>1066</v>
      </c>
      <c r="I82" s="103">
        <f t="shared" si="20"/>
        <v>1066</v>
      </c>
      <c r="J82" s="103">
        <f t="shared" si="20"/>
        <v>1066</v>
      </c>
      <c r="K82" s="103">
        <f t="shared" si="20"/>
        <v>1066</v>
      </c>
      <c r="L82" s="103">
        <f t="shared" si="20"/>
        <v>1066</v>
      </c>
      <c r="M82" s="103">
        <f t="shared" si="20"/>
        <v>1066</v>
      </c>
      <c r="N82" s="103">
        <f t="shared" si="20"/>
        <v>1067</v>
      </c>
      <c r="O82" s="103">
        <f t="shared" si="20"/>
        <v>1067</v>
      </c>
      <c r="P82" s="103">
        <f t="shared" si="20"/>
        <v>1066</v>
      </c>
      <c r="Q82" s="103">
        <f t="shared" si="20"/>
        <v>1065</v>
      </c>
      <c r="R82" s="103">
        <f t="shared" si="20"/>
        <v>1064</v>
      </c>
      <c r="S82" s="104">
        <v>12791</v>
      </c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10"/>
      <c r="AK82" s="10"/>
      <c r="AL82" s="10"/>
    </row>
    <row r="83" spans="1:38" customFormat="1" x14ac:dyDescent="0.25">
      <c r="A83" s="10"/>
      <c r="B83" s="76"/>
      <c r="C83" s="76"/>
      <c r="D83" s="76" t="s">
        <v>199</v>
      </c>
      <c r="E83" s="76"/>
      <c r="F83" s="76"/>
      <c r="G83" s="102">
        <f t="shared" ref="G83:R83" si="21">G82+G73+G62</f>
        <v>3109</v>
      </c>
      <c r="H83" s="102">
        <f t="shared" si="21"/>
        <v>3109</v>
      </c>
      <c r="I83" s="102">
        <f t="shared" si="21"/>
        <v>3109</v>
      </c>
      <c r="J83" s="102">
        <f t="shared" si="21"/>
        <v>3109</v>
      </c>
      <c r="K83" s="102">
        <f t="shared" si="21"/>
        <v>3109</v>
      </c>
      <c r="L83" s="102">
        <f t="shared" si="21"/>
        <v>3109</v>
      </c>
      <c r="M83" s="102">
        <f t="shared" si="21"/>
        <v>3109</v>
      </c>
      <c r="N83" s="102">
        <f t="shared" si="21"/>
        <v>3110</v>
      </c>
      <c r="O83" s="102">
        <f t="shared" si="21"/>
        <v>3112</v>
      </c>
      <c r="P83" s="102">
        <f t="shared" si="21"/>
        <v>3111</v>
      </c>
      <c r="Q83" s="102">
        <f t="shared" si="21"/>
        <v>3111</v>
      </c>
      <c r="R83" s="102">
        <f t="shared" si="21"/>
        <v>3110</v>
      </c>
      <c r="S83" s="101">
        <v>37317</v>
      </c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10"/>
      <c r="AK83" s="10"/>
      <c r="AL83" s="10"/>
    </row>
    <row r="84" spans="1:38" customFormat="1" hidden="1" x14ac:dyDescent="0.25">
      <c r="A84" s="10"/>
      <c r="B84" s="76"/>
      <c r="C84" s="76"/>
      <c r="D84" s="76" t="s">
        <v>200</v>
      </c>
      <c r="E84" s="76"/>
      <c r="F84" s="76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1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10"/>
      <c r="AK84" s="10"/>
      <c r="AL84" s="10"/>
    </row>
    <row r="85" spans="1:38" customFormat="1" hidden="1" x14ac:dyDescent="0.25">
      <c r="A85" s="10"/>
      <c r="B85" s="76"/>
      <c r="C85" s="76"/>
      <c r="D85" s="76"/>
      <c r="E85" s="76" t="s">
        <v>201</v>
      </c>
      <c r="F85" s="76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1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10"/>
      <c r="AK85" s="10"/>
      <c r="AL85" s="10"/>
    </row>
    <row r="86" spans="1:38" customFormat="1" hidden="1" x14ac:dyDescent="0.25">
      <c r="A86" s="10"/>
      <c r="B86" s="76"/>
      <c r="C86" s="76"/>
      <c r="D86" s="76"/>
      <c r="E86" s="76"/>
      <c r="F86" s="76" t="s">
        <v>58</v>
      </c>
      <c r="G86" s="102">
        <f t="shared" ref="G86:Q91" si="22">ROUND($S86/12,0)</f>
        <v>99</v>
      </c>
      <c r="H86" s="102">
        <f t="shared" si="22"/>
        <v>99</v>
      </c>
      <c r="I86" s="102">
        <f t="shared" si="22"/>
        <v>99</v>
      </c>
      <c r="J86" s="102">
        <f t="shared" si="22"/>
        <v>99</v>
      </c>
      <c r="K86" s="102">
        <f t="shared" si="22"/>
        <v>99</v>
      </c>
      <c r="L86" s="102">
        <f t="shared" si="22"/>
        <v>99</v>
      </c>
      <c r="M86" s="102">
        <v>98</v>
      </c>
      <c r="N86" s="102">
        <v>98</v>
      </c>
      <c r="O86" s="102">
        <v>98</v>
      </c>
      <c r="P86" s="102">
        <v>98</v>
      </c>
      <c r="Q86" s="102">
        <v>98</v>
      </c>
      <c r="R86" s="102">
        <v>98</v>
      </c>
      <c r="S86" s="101">
        <v>1182</v>
      </c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10"/>
      <c r="AK86" s="10"/>
      <c r="AL86" s="10"/>
    </row>
    <row r="87" spans="1:38" customFormat="1" hidden="1" x14ac:dyDescent="0.25">
      <c r="A87" s="10"/>
      <c r="B87" s="76"/>
      <c r="C87" s="76"/>
      <c r="D87" s="76"/>
      <c r="E87" s="76"/>
      <c r="F87" s="76" t="s">
        <v>59</v>
      </c>
      <c r="G87" s="102">
        <f t="shared" si="22"/>
        <v>2297</v>
      </c>
      <c r="H87" s="102">
        <f t="shared" si="22"/>
        <v>2297</v>
      </c>
      <c r="I87" s="102">
        <f t="shared" si="22"/>
        <v>2297</v>
      </c>
      <c r="J87" s="102">
        <f t="shared" si="22"/>
        <v>2297</v>
      </c>
      <c r="K87" s="102">
        <f t="shared" si="22"/>
        <v>2297</v>
      </c>
      <c r="L87" s="102">
        <f t="shared" si="22"/>
        <v>2297</v>
      </c>
      <c r="M87" s="102">
        <f>ROUND($S87/12,0)</f>
        <v>2297</v>
      </c>
      <c r="N87" s="102">
        <f>ROUND($S87/12,0)</f>
        <v>2297</v>
      </c>
      <c r="O87" s="102">
        <v>2296</v>
      </c>
      <c r="P87" s="102">
        <v>2296</v>
      </c>
      <c r="Q87" s="102">
        <v>2296</v>
      </c>
      <c r="R87" s="102">
        <v>2296</v>
      </c>
      <c r="S87" s="101">
        <v>27560</v>
      </c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10"/>
      <c r="AK87" s="10"/>
      <c r="AL87" s="10"/>
    </row>
    <row r="88" spans="1:38" customFormat="1" hidden="1" x14ac:dyDescent="0.25">
      <c r="A88" s="10"/>
      <c r="B88" s="76"/>
      <c r="C88" s="76"/>
      <c r="D88" s="76"/>
      <c r="E88" s="76"/>
      <c r="F88" s="76" t="s">
        <v>202</v>
      </c>
      <c r="G88" s="102">
        <f t="shared" si="22"/>
        <v>628</v>
      </c>
      <c r="H88" s="102">
        <f t="shared" si="22"/>
        <v>628</v>
      </c>
      <c r="I88" s="102">
        <f t="shared" si="22"/>
        <v>628</v>
      </c>
      <c r="J88" s="102">
        <f t="shared" si="22"/>
        <v>628</v>
      </c>
      <c r="K88" s="102">
        <f t="shared" si="22"/>
        <v>628</v>
      </c>
      <c r="L88" s="102">
        <f t="shared" si="22"/>
        <v>628</v>
      </c>
      <c r="M88" s="102">
        <v>629</v>
      </c>
      <c r="N88" s="102">
        <v>629</v>
      </c>
      <c r="O88" s="102">
        <v>629</v>
      </c>
      <c r="P88" s="102">
        <v>629</v>
      </c>
      <c r="Q88" s="102">
        <v>629</v>
      </c>
      <c r="R88" s="102">
        <v>629</v>
      </c>
      <c r="S88" s="101">
        <v>7541.9984210000011</v>
      </c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10"/>
      <c r="AK88" s="10"/>
      <c r="AL88" s="10"/>
    </row>
    <row r="89" spans="1:38" customFormat="1" hidden="1" x14ac:dyDescent="0.25">
      <c r="A89" s="10"/>
      <c r="B89" s="76"/>
      <c r="C89" s="76"/>
      <c r="D89" s="76"/>
      <c r="E89" s="76"/>
      <c r="F89" s="76" t="s">
        <v>60</v>
      </c>
      <c r="G89" s="102">
        <f t="shared" si="22"/>
        <v>903</v>
      </c>
      <c r="H89" s="102">
        <f t="shared" si="22"/>
        <v>903</v>
      </c>
      <c r="I89" s="102">
        <f t="shared" si="22"/>
        <v>903</v>
      </c>
      <c r="J89" s="102">
        <f t="shared" si="22"/>
        <v>903</v>
      </c>
      <c r="K89" s="102">
        <f t="shared" si="22"/>
        <v>903</v>
      </c>
      <c r="L89" s="102">
        <f t="shared" si="22"/>
        <v>903</v>
      </c>
      <c r="M89" s="102">
        <f t="shared" si="22"/>
        <v>903</v>
      </c>
      <c r="N89" s="102">
        <f t="shared" si="22"/>
        <v>903</v>
      </c>
      <c r="O89" s="102">
        <f t="shared" si="22"/>
        <v>903</v>
      </c>
      <c r="P89" s="102">
        <f t="shared" si="22"/>
        <v>903</v>
      </c>
      <c r="Q89" s="102">
        <f t="shared" si="22"/>
        <v>903</v>
      </c>
      <c r="R89" s="102">
        <v>904</v>
      </c>
      <c r="S89" s="101">
        <v>10837</v>
      </c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10"/>
      <c r="AK89" s="10"/>
      <c r="AL89" s="10"/>
    </row>
    <row r="90" spans="1:38" customFormat="1" hidden="1" x14ac:dyDescent="0.25">
      <c r="A90" s="10"/>
      <c r="B90" s="76"/>
      <c r="C90" s="76"/>
      <c r="D90" s="76"/>
      <c r="E90" s="76"/>
      <c r="F90" s="76" t="s">
        <v>61</v>
      </c>
      <c r="G90" s="102">
        <f t="shared" si="22"/>
        <v>821</v>
      </c>
      <c r="H90" s="102">
        <f t="shared" si="22"/>
        <v>821</v>
      </c>
      <c r="I90" s="102">
        <f t="shared" si="22"/>
        <v>821</v>
      </c>
      <c r="J90" s="102">
        <f t="shared" si="22"/>
        <v>821</v>
      </c>
      <c r="K90" s="102">
        <f t="shared" si="22"/>
        <v>821</v>
      </c>
      <c r="L90" s="102">
        <f t="shared" si="22"/>
        <v>821</v>
      </c>
      <c r="M90" s="102">
        <f t="shared" si="22"/>
        <v>821</v>
      </c>
      <c r="N90" s="102">
        <f t="shared" si="22"/>
        <v>821</v>
      </c>
      <c r="O90" s="102">
        <f t="shared" si="22"/>
        <v>821</v>
      </c>
      <c r="P90" s="102">
        <f t="shared" si="22"/>
        <v>821</v>
      </c>
      <c r="Q90" s="102">
        <f t="shared" si="22"/>
        <v>821</v>
      </c>
      <c r="R90" s="102">
        <v>822</v>
      </c>
      <c r="S90" s="101">
        <v>9853</v>
      </c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10"/>
      <c r="AK90" s="10"/>
      <c r="AL90" s="10"/>
    </row>
    <row r="91" spans="1:38" customFormat="1" hidden="1" x14ac:dyDescent="0.25">
      <c r="A91" s="10"/>
      <c r="B91" s="76"/>
      <c r="C91" s="76"/>
      <c r="D91" s="76"/>
      <c r="E91" s="76"/>
      <c r="F91" s="76" t="s">
        <v>203</v>
      </c>
      <c r="G91" s="102">
        <f t="shared" si="22"/>
        <v>5914</v>
      </c>
      <c r="H91" s="102">
        <f t="shared" si="22"/>
        <v>5914</v>
      </c>
      <c r="I91" s="102">
        <f t="shared" si="22"/>
        <v>5914</v>
      </c>
      <c r="J91" s="102">
        <f t="shared" si="22"/>
        <v>5914</v>
      </c>
      <c r="K91" s="102">
        <f t="shared" si="22"/>
        <v>5914</v>
      </c>
      <c r="L91" s="102">
        <f t="shared" si="22"/>
        <v>5914</v>
      </c>
      <c r="M91" s="102">
        <f>ROUND($S91/12,0)</f>
        <v>5914</v>
      </c>
      <c r="N91" s="102">
        <v>5913</v>
      </c>
      <c r="O91" s="102">
        <v>5913</v>
      </c>
      <c r="P91" s="102">
        <v>5913</v>
      </c>
      <c r="Q91" s="102">
        <v>5913</v>
      </c>
      <c r="R91" s="102">
        <v>5913</v>
      </c>
      <c r="S91" s="101">
        <v>70963</v>
      </c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10"/>
      <c r="AK91" s="10"/>
      <c r="AL91" s="10"/>
    </row>
    <row r="92" spans="1:38" customFormat="1" hidden="1" x14ac:dyDescent="0.25">
      <c r="A92" s="10"/>
      <c r="B92" s="76"/>
      <c r="C92" s="76"/>
      <c r="D92" s="76"/>
      <c r="E92" s="76" t="s">
        <v>204</v>
      </c>
      <c r="F92" s="76"/>
      <c r="G92" s="102">
        <f t="shared" ref="G92:R92" si="23">SUM(G86:G91)</f>
        <v>10662</v>
      </c>
      <c r="H92" s="102">
        <f t="shared" si="23"/>
        <v>10662</v>
      </c>
      <c r="I92" s="102">
        <f t="shared" si="23"/>
        <v>10662</v>
      </c>
      <c r="J92" s="102">
        <f t="shared" si="23"/>
        <v>10662</v>
      </c>
      <c r="K92" s="102">
        <f t="shared" si="23"/>
        <v>10662</v>
      </c>
      <c r="L92" s="102">
        <f t="shared" si="23"/>
        <v>10662</v>
      </c>
      <c r="M92" s="102">
        <f t="shared" si="23"/>
        <v>10662</v>
      </c>
      <c r="N92" s="102">
        <f t="shared" si="23"/>
        <v>10661</v>
      </c>
      <c r="O92" s="102">
        <f t="shared" si="23"/>
        <v>10660</v>
      </c>
      <c r="P92" s="102">
        <f t="shared" si="23"/>
        <v>10660</v>
      </c>
      <c r="Q92" s="102">
        <f t="shared" si="23"/>
        <v>10660</v>
      </c>
      <c r="R92" s="102">
        <f t="shared" si="23"/>
        <v>10662</v>
      </c>
      <c r="S92" s="101">
        <v>127936.998421</v>
      </c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10"/>
      <c r="AK92" s="10"/>
      <c r="AL92" s="10"/>
    </row>
    <row r="93" spans="1:38" customFormat="1" hidden="1" x14ac:dyDescent="0.25">
      <c r="A93" s="10"/>
      <c r="B93" s="76"/>
      <c r="C93" s="76"/>
      <c r="D93" s="76"/>
      <c r="E93" s="76" t="s">
        <v>205</v>
      </c>
      <c r="F93" s="76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1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10"/>
      <c r="AK93" s="10"/>
      <c r="AL93" s="10"/>
    </row>
    <row r="94" spans="1:38" customFormat="1" hidden="1" x14ac:dyDescent="0.25">
      <c r="A94" s="10"/>
      <c r="B94" s="76"/>
      <c r="C94" s="76"/>
      <c r="D94" s="76"/>
      <c r="E94" s="76"/>
      <c r="F94" s="76" t="s">
        <v>64</v>
      </c>
      <c r="G94" s="102">
        <f t="shared" ref="G94:Q99" si="24">ROUND($S94/12,0)</f>
        <v>36</v>
      </c>
      <c r="H94" s="102">
        <f t="shared" si="24"/>
        <v>36</v>
      </c>
      <c r="I94" s="102">
        <f t="shared" si="24"/>
        <v>36</v>
      </c>
      <c r="J94" s="102">
        <f t="shared" si="24"/>
        <v>36</v>
      </c>
      <c r="K94" s="102">
        <f t="shared" si="24"/>
        <v>36</v>
      </c>
      <c r="L94" s="102">
        <f t="shared" si="24"/>
        <v>36</v>
      </c>
      <c r="M94" s="102">
        <f t="shared" si="24"/>
        <v>36</v>
      </c>
      <c r="N94" s="102">
        <f t="shared" si="24"/>
        <v>36</v>
      </c>
      <c r="O94" s="102">
        <f t="shared" si="24"/>
        <v>36</v>
      </c>
      <c r="P94" s="102">
        <f t="shared" si="24"/>
        <v>36</v>
      </c>
      <c r="Q94" s="102">
        <f t="shared" si="24"/>
        <v>36</v>
      </c>
      <c r="R94" s="102">
        <v>37</v>
      </c>
      <c r="S94" s="101">
        <v>433</v>
      </c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10"/>
      <c r="AK94" s="10"/>
      <c r="AL94" s="10"/>
    </row>
    <row r="95" spans="1:38" customFormat="1" hidden="1" x14ac:dyDescent="0.25">
      <c r="A95" s="10"/>
      <c r="B95" s="76"/>
      <c r="C95" s="76"/>
      <c r="D95" s="76"/>
      <c r="E95" s="76"/>
      <c r="F95" s="76" t="s">
        <v>65</v>
      </c>
      <c r="G95" s="102">
        <f t="shared" si="24"/>
        <v>1349</v>
      </c>
      <c r="H95" s="102">
        <f t="shared" si="24"/>
        <v>1349</v>
      </c>
      <c r="I95" s="102">
        <f t="shared" si="24"/>
        <v>1349</v>
      </c>
      <c r="J95" s="102">
        <f t="shared" si="24"/>
        <v>1349</v>
      </c>
      <c r="K95" s="102">
        <f t="shared" si="24"/>
        <v>1349</v>
      </c>
      <c r="L95" s="102">
        <f t="shared" si="24"/>
        <v>1349</v>
      </c>
      <c r="M95" s="102">
        <f t="shared" si="24"/>
        <v>1349</v>
      </c>
      <c r="N95" s="102">
        <f t="shared" si="24"/>
        <v>1349</v>
      </c>
      <c r="O95" s="102">
        <f t="shared" si="24"/>
        <v>1349</v>
      </c>
      <c r="P95" s="102">
        <f t="shared" si="24"/>
        <v>1349</v>
      </c>
      <c r="Q95" s="102">
        <f t="shared" si="24"/>
        <v>1349</v>
      </c>
      <c r="R95" s="102">
        <f>ROUND($S95/12,0)</f>
        <v>1349</v>
      </c>
      <c r="S95" s="101">
        <v>16188</v>
      </c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10"/>
      <c r="AK95" s="10"/>
      <c r="AL95" s="10"/>
    </row>
    <row r="96" spans="1:38" customFormat="1" hidden="1" x14ac:dyDescent="0.25">
      <c r="A96" s="10"/>
      <c r="B96" s="76"/>
      <c r="C96" s="76"/>
      <c r="D96" s="76"/>
      <c r="E96" s="76"/>
      <c r="F96" s="76" t="s">
        <v>66</v>
      </c>
      <c r="G96" s="102">
        <f t="shared" si="24"/>
        <v>1260</v>
      </c>
      <c r="H96" s="102">
        <f t="shared" si="24"/>
        <v>1260</v>
      </c>
      <c r="I96" s="102">
        <f t="shared" si="24"/>
        <v>1260</v>
      </c>
      <c r="J96" s="102">
        <f t="shared" si="24"/>
        <v>1260</v>
      </c>
      <c r="K96" s="102">
        <f t="shared" si="24"/>
        <v>1260</v>
      </c>
      <c r="L96" s="102">
        <f t="shared" si="24"/>
        <v>1260</v>
      </c>
      <c r="M96" s="102">
        <f t="shared" si="24"/>
        <v>1260</v>
      </c>
      <c r="N96" s="102">
        <f t="shared" si="24"/>
        <v>1260</v>
      </c>
      <c r="O96" s="102">
        <v>1259</v>
      </c>
      <c r="P96" s="102">
        <v>1259</v>
      </c>
      <c r="Q96" s="102">
        <v>1259</v>
      </c>
      <c r="R96" s="102">
        <v>1259</v>
      </c>
      <c r="S96" s="101">
        <v>15116</v>
      </c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10"/>
      <c r="AK96" s="10"/>
      <c r="AL96" s="10"/>
    </row>
    <row r="97" spans="1:38" customFormat="1" hidden="1" x14ac:dyDescent="0.25">
      <c r="A97" s="10"/>
      <c r="B97" s="76"/>
      <c r="C97" s="76"/>
      <c r="D97" s="76"/>
      <c r="E97" s="76"/>
      <c r="F97" s="76" t="s">
        <v>68</v>
      </c>
      <c r="G97" s="102">
        <f t="shared" si="24"/>
        <v>388</v>
      </c>
      <c r="H97" s="102">
        <f t="shared" si="24"/>
        <v>388</v>
      </c>
      <c r="I97" s="102">
        <f t="shared" si="24"/>
        <v>388</v>
      </c>
      <c r="J97" s="102">
        <f t="shared" si="24"/>
        <v>388</v>
      </c>
      <c r="K97" s="102">
        <f t="shared" si="24"/>
        <v>388</v>
      </c>
      <c r="L97" s="102">
        <f t="shared" si="24"/>
        <v>388</v>
      </c>
      <c r="M97" s="102">
        <f t="shared" si="24"/>
        <v>388</v>
      </c>
      <c r="N97" s="102">
        <v>389</v>
      </c>
      <c r="O97" s="102">
        <v>389</v>
      </c>
      <c r="P97" s="102">
        <v>389</v>
      </c>
      <c r="Q97" s="102">
        <v>389</v>
      </c>
      <c r="R97" s="102">
        <v>389</v>
      </c>
      <c r="S97" s="101">
        <v>4661</v>
      </c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10"/>
      <c r="AK97" s="10"/>
      <c r="AL97" s="10"/>
    </row>
    <row r="98" spans="1:38" customFormat="1" hidden="1" x14ac:dyDescent="0.25">
      <c r="A98" s="10"/>
      <c r="B98" s="76"/>
      <c r="C98" s="76"/>
      <c r="D98" s="76"/>
      <c r="E98" s="76"/>
      <c r="F98" s="76" t="s">
        <v>206</v>
      </c>
      <c r="G98" s="102">
        <f t="shared" si="24"/>
        <v>271</v>
      </c>
      <c r="H98" s="102">
        <f t="shared" si="24"/>
        <v>271</v>
      </c>
      <c r="I98" s="102">
        <f t="shared" si="24"/>
        <v>271</v>
      </c>
      <c r="J98" s="102">
        <f t="shared" si="24"/>
        <v>271</v>
      </c>
      <c r="K98" s="102">
        <f t="shared" si="24"/>
        <v>271</v>
      </c>
      <c r="L98" s="102">
        <f t="shared" si="24"/>
        <v>271</v>
      </c>
      <c r="M98" s="102">
        <f t="shared" si="24"/>
        <v>271</v>
      </c>
      <c r="N98" s="102">
        <v>270</v>
      </c>
      <c r="O98" s="102">
        <v>270</v>
      </c>
      <c r="P98" s="102">
        <v>270</v>
      </c>
      <c r="Q98" s="102">
        <v>270</v>
      </c>
      <c r="R98" s="102">
        <v>270</v>
      </c>
      <c r="S98" s="101">
        <v>3247</v>
      </c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10"/>
      <c r="AK98" s="10"/>
      <c r="AL98" s="10"/>
    </row>
    <row r="99" spans="1:38" customFormat="1" ht="15.75" hidden="1" thickBot="1" x14ac:dyDescent="0.3">
      <c r="A99" s="10"/>
      <c r="B99" s="76"/>
      <c r="C99" s="76"/>
      <c r="D99" s="76"/>
      <c r="E99" s="76"/>
      <c r="F99" s="76" t="s">
        <v>67</v>
      </c>
      <c r="G99" s="102">
        <f t="shared" si="24"/>
        <v>2535</v>
      </c>
      <c r="H99" s="102">
        <f t="shared" si="24"/>
        <v>2535</v>
      </c>
      <c r="I99" s="102">
        <f t="shared" si="24"/>
        <v>2535</v>
      </c>
      <c r="J99" s="102">
        <f t="shared" si="24"/>
        <v>2535</v>
      </c>
      <c r="K99" s="102">
        <f t="shared" si="24"/>
        <v>2535</v>
      </c>
      <c r="L99" s="102">
        <f t="shared" si="24"/>
        <v>2535</v>
      </c>
      <c r="M99" s="102">
        <f t="shared" si="24"/>
        <v>2535</v>
      </c>
      <c r="N99" s="102">
        <f>ROUND($S99/12,0)</f>
        <v>2535</v>
      </c>
      <c r="O99" s="102">
        <f>ROUND($S99/12,0)</f>
        <v>2535</v>
      </c>
      <c r="P99" s="102">
        <f>ROUND($S99/12,0)</f>
        <v>2535</v>
      </c>
      <c r="Q99" s="102">
        <f>ROUND($S99/12,0)</f>
        <v>2535</v>
      </c>
      <c r="R99" s="102">
        <v>2534</v>
      </c>
      <c r="S99" s="101">
        <v>30419</v>
      </c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10"/>
      <c r="AK99" s="10"/>
      <c r="AL99" s="10"/>
    </row>
    <row r="100" spans="1:38" customFormat="1" ht="15.75" hidden="1" thickBot="1" x14ac:dyDescent="0.3">
      <c r="A100" s="10"/>
      <c r="B100" s="76"/>
      <c r="C100" s="76"/>
      <c r="D100" s="76"/>
      <c r="E100" s="76" t="s">
        <v>207</v>
      </c>
      <c r="F100" s="76"/>
      <c r="G100" s="103">
        <f t="shared" ref="G100:R100" si="25">SUM(G94:G99)</f>
        <v>5839</v>
      </c>
      <c r="H100" s="103">
        <f t="shared" si="25"/>
        <v>5839</v>
      </c>
      <c r="I100" s="103">
        <f t="shared" si="25"/>
        <v>5839</v>
      </c>
      <c r="J100" s="103">
        <f t="shared" si="25"/>
        <v>5839</v>
      </c>
      <c r="K100" s="103">
        <f t="shared" si="25"/>
        <v>5839</v>
      </c>
      <c r="L100" s="103">
        <f t="shared" si="25"/>
        <v>5839</v>
      </c>
      <c r="M100" s="103">
        <f t="shared" si="25"/>
        <v>5839</v>
      </c>
      <c r="N100" s="103">
        <f t="shared" si="25"/>
        <v>5839</v>
      </c>
      <c r="O100" s="103">
        <f t="shared" si="25"/>
        <v>5838</v>
      </c>
      <c r="P100" s="103">
        <f t="shared" si="25"/>
        <v>5838</v>
      </c>
      <c r="Q100" s="103">
        <f t="shared" si="25"/>
        <v>5838</v>
      </c>
      <c r="R100" s="103">
        <f t="shared" si="25"/>
        <v>5838</v>
      </c>
      <c r="S100" s="104">
        <v>70064</v>
      </c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10"/>
      <c r="AK100" s="10"/>
      <c r="AL100" s="10"/>
    </row>
    <row r="101" spans="1:38" customFormat="1" x14ac:dyDescent="0.25">
      <c r="A101" s="10"/>
      <c r="B101" s="76"/>
      <c r="C101" s="76"/>
      <c r="D101" s="76" t="s">
        <v>208</v>
      </c>
      <c r="E101" s="76"/>
      <c r="F101" s="76"/>
      <c r="G101" s="102">
        <f t="shared" ref="G101:R101" si="26">G92+G100</f>
        <v>16501</v>
      </c>
      <c r="H101" s="102">
        <f t="shared" si="26"/>
        <v>16501</v>
      </c>
      <c r="I101" s="102">
        <f t="shared" si="26"/>
        <v>16501</v>
      </c>
      <c r="J101" s="102">
        <f t="shared" si="26"/>
        <v>16501</v>
      </c>
      <c r="K101" s="102">
        <f t="shared" si="26"/>
        <v>16501</v>
      </c>
      <c r="L101" s="102">
        <f t="shared" si="26"/>
        <v>16501</v>
      </c>
      <c r="M101" s="102">
        <f t="shared" si="26"/>
        <v>16501</v>
      </c>
      <c r="N101" s="102">
        <f t="shared" si="26"/>
        <v>16500</v>
      </c>
      <c r="O101" s="102">
        <f t="shared" si="26"/>
        <v>16498</v>
      </c>
      <c r="P101" s="102">
        <f t="shared" si="26"/>
        <v>16498</v>
      </c>
      <c r="Q101" s="102">
        <f t="shared" si="26"/>
        <v>16498</v>
      </c>
      <c r="R101" s="102">
        <f t="shared" si="26"/>
        <v>16500</v>
      </c>
      <c r="S101" s="101">
        <v>198000.998421</v>
      </c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10"/>
      <c r="AK101" s="10"/>
      <c r="AL101" s="10"/>
    </row>
    <row r="102" spans="1:38" customFormat="1" hidden="1" x14ac:dyDescent="0.25">
      <c r="A102" s="10"/>
      <c r="B102" s="76"/>
      <c r="C102" s="76"/>
      <c r="D102" s="76" t="s">
        <v>209</v>
      </c>
      <c r="E102" s="76"/>
      <c r="F102" s="76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1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10"/>
      <c r="AK102" s="10"/>
      <c r="AL102" s="10"/>
    </row>
    <row r="103" spans="1:38" customFormat="1" hidden="1" x14ac:dyDescent="0.25">
      <c r="A103" s="10"/>
      <c r="B103" s="76"/>
      <c r="C103" s="76"/>
      <c r="D103" s="76"/>
      <c r="E103" s="76" t="s">
        <v>210</v>
      </c>
      <c r="F103" s="76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1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10"/>
      <c r="AK103" s="10"/>
      <c r="AL103" s="10"/>
    </row>
    <row r="104" spans="1:38" customFormat="1" hidden="1" x14ac:dyDescent="0.25">
      <c r="A104" s="10"/>
      <c r="B104" s="76"/>
      <c r="C104" s="76"/>
      <c r="D104" s="76"/>
      <c r="E104" s="76"/>
      <c r="F104" s="76" t="s">
        <v>70</v>
      </c>
      <c r="G104" s="102">
        <f t="shared" ref="G104:N104" si="27">ROUND($S104/12,0)</f>
        <v>878</v>
      </c>
      <c r="H104" s="102">
        <f t="shared" si="27"/>
        <v>878</v>
      </c>
      <c r="I104" s="102">
        <f t="shared" si="27"/>
        <v>878</v>
      </c>
      <c r="J104" s="102">
        <f t="shared" si="27"/>
        <v>878</v>
      </c>
      <c r="K104" s="102">
        <f t="shared" si="27"/>
        <v>878</v>
      </c>
      <c r="L104" s="102">
        <f t="shared" si="27"/>
        <v>878</v>
      </c>
      <c r="M104" s="102">
        <f t="shared" si="27"/>
        <v>878</v>
      </c>
      <c r="N104" s="102">
        <f t="shared" si="27"/>
        <v>878</v>
      </c>
      <c r="O104" s="102">
        <v>879</v>
      </c>
      <c r="P104" s="102">
        <v>879</v>
      </c>
      <c r="Q104" s="102">
        <v>879</v>
      </c>
      <c r="R104" s="102">
        <v>879</v>
      </c>
      <c r="S104" s="101">
        <v>10540</v>
      </c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10"/>
      <c r="AK104" s="10"/>
      <c r="AL104" s="10"/>
    </row>
    <row r="105" spans="1:38" customFormat="1" hidden="1" x14ac:dyDescent="0.25">
      <c r="A105" s="10"/>
      <c r="B105" s="76"/>
      <c r="C105" s="76"/>
      <c r="D105" s="76"/>
      <c r="E105" s="76" t="s">
        <v>211</v>
      </c>
      <c r="F105" s="76"/>
      <c r="G105" s="102">
        <f t="shared" ref="G105:R105" si="28">G104</f>
        <v>878</v>
      </c>
      <c r="H105" s="102">
        <f t="shared" si="28"/>
        <v>878</v>
      </c>
      <c r="I105" s="102">
        <f t="shared" si="28"/>
        <v>878</v>
      </c>
      <c r="J105" s="102">
        <f t="shared" si="28"/>
        <v>878</v>
      </c>
      <c r="K105" s="102">
        <f t="shared" si="28"/>
        <v>878</v>
      </c>
      <c r="L105" s="102">
        <f t="shared" si="28"/>
        <v>878</v>
      </c>
      <c r="M105" s="102">
        <f t="shared" si="28"/>
        <v>878</v>
      </c>
      <c r="N105" s="102">
        <f t="shared" si="28"/>
        <v>878</v>
      </c>
      <c r="O105" s="102">
        <f t="shared" si="28"/>
        <v>879</v>
      </c>
      <c r="P105" s="102">
        <f t="shared" si="28"/>
        <v>879</v>
      </c>
      <c r="Q105" s="102">
        <f t="shared" si="28"/>
        <v>879</v>
      </c>
      <c r="R105" s="102">
        <f t="shared" si="28"/>
        <v>879</v>
      </c>
      <c r="S105" s="101">
        <v>10540</v>
      </c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10"/>
      <c r="AK105" s="10"/>
      <c r="AL105" s="10"/>
    </row>
    <row r="106" spans="1:38" customFormat="1" hidden="1" x14ac:dyDescent="0.25">
      <c r="A106" s="10"/>
      <c r="B106" s="76"/>
      <c r="C106" s="76"/>
      <c r="D106" s="76"/>
      <c r="E106" s="76" t="s">
        <v>212</v>
      </c>
      <c r="F106" s="76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1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10"/>
      <c r="AK106" s="10"/>
      <c r="AL106" s="10"/>
    </row>
    <row r="107" spans="1:38" customFormat="1" hidden="1" x14ac:dyDescent="0.25">
      <c r="A107" s="10"/>
      <c r="B107" s="76"/>
      <c r="C107" s="76"/>
      <c r="D107" s="76"/>
      <c r="E107" s="76"/>
      <c r="F107" s="76" t="s">
        <v>213</v>
      </c>
      <c r="G107" s="102">
        <f t="shared" ref="G107:O108" si="29">ROUND($S107/12,0)</f>
        <v>405</v>
      </c>
      <c r="H107" s="102">
        <f t="shared" si="29"/>
        <v>405</v>
      </c>
      <c r="I107" s="102">
        <f t="shared" si="29"/>
        <v>405</v>
      </c>
      <c r="J107" s="102">
        <f t="shared" si="29"/>
        <v>405</v>
      </c>
      <c r="K107" s="102">
        <f t="shared" si="29"/>
        <v>405</v>
      </c>
      <c r="L107" s="102">
        <f t="shared" si="29"/>
        <v>405</v>
      </c>
      <c r="M107" s="102">
        <f t="shared" si="29"/>
        <v>405</v>
      </c>
      <c r="N107" s="102">
        <f t="shared" si="29"/>
        <v>405</v>
      </c>
      <c r="O107" s="102">
        <f t="shared" si="29"/>
        <v>405</v>
      </c>
      <c r="P107" s="102">
        <v>404</v>
      </c>
      <c r="Q107" s="102">
        <v>404</v>
      </c>
      <c r="R107" s="102">
        <v>404</v>
      </c>
      <c r="S107" s="101">
        <v>4857</v>
      </c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10"/>
      <c r="AK107" s="10"/>
      <c r="AL107" s="10"/>
    </row>
    <row r="108" spans="1:38" customFormat="1" hidden="1" x14ac:dyDescent="0.25">
      <c r="A108" s="10"/>
      <c r="B108" s="76"/>
      <c r="C108" s="76"/>
      <c r="D108" s="76"/>
      <c r="E108" s="76"/>
      <c r="F108" s="76" t="s">
        <v>214</v>
      </c>
      <c r="G108" s="102">
        <f t="shared" si="29"/>
        <v>4047</v>
      </c>
      <c r="H108" s="102">
        <f t="shared" si="29"/>
        <v>4047</v>
      </c>
      <c r="I108" s="102">
        <f t="shared" si="29"/>
        <v>4047</v>
      </c>
      <c r="J108" s="102">
        <f t="shared" si="29"/>
        <v>4047</v>
      </c>
      <c r="K108" s="102">
        <f t="shared" si="29"/>
        <v>4047</v>
      </c>
      <c r="L108" s="102">
        <f t="shared" si="29"/>
        <v>4047</v>
      </c>
      <c r="M108" s="102">
        <f t="shared" si="29"/>
        <v>4047</v>
      </c>
      <c r="N108" s="102">
        <f t="shared" si="29"/>
        <v>4047</v>
      </c>
      <c r="O108" s="102">
        <f t="shared" si="29"/>
        <v>4047</v>
      </c>
      <c r="P108" s="102">
        <f>ROUND($S108/12,0)</f>
        <v>4047</v>
      </c>
      <c r="Q108" s="102">
        <v>4048</v>
      </c>
      <c r="R108" s="102">
        <v>4048</v>
      </c>
      <c r="S108" s="101">
        <v>48566</v>
      </c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10"/>
      <c r="AK108" s="10"/>
      <c r="AL108" s="10"/>
    </row>
    <row r="109" spans="1:38" customFormat="1" hidden="1" x14ac:dyDescent="0.25">
      <c r="A109" s="10"/>
      <c r="B109" s="76"/>
      <c r="C109" s="76"/>
      <c r="D109" s="76"/>
      <c r="E109" s="76" t="s">
        <v>215</v>
      </c>
      <c r="F109" s="76"/>
      <c r="G109" s="102">
        <f t="shared" ref="G109:R109" si="30">SUM(G107:G108)</f>
        <v>4452</v>
      </c>
      <c r="H109" s="102">
        <f t="shared" si="30"/>
        <v>4452</v>
      </c>
      <c r="I109" s="102">
        <f t="shared" si="30"/>
        <v>4452</v>
      </c>
      <c r="J109" s="102">
        <f t="shared" si="30"/>
        <v>4452</v>
      </c>
      <c r="K109" s="102">
        <f t="shared" si="30"/>
        <v>4452</v>
      </c>
      <c r="L109" s="102">
        <f t="shared" si="30"/>
        <v>4452</v>
      </c>
      <c r="M109" s="102">
        <f t="shared" si="30"/>
        <v>4452</v>
      </c>
      <c r="N109" s="102">
        <f t="shared" si="30"/>
        <v>4452</v>
      </c>
      <c r="O109" s="102">
        <f t="shared" si="30"/>
        <v>4452</v>
      </c>
      <c r="P109" s="102">
        <f t="shared" si="30"/>
        <v>4451</v>
      </c>
      <c r="Q109" s="102">
        <f t="shared" si="30"/>
        <v>4452</v>
      </c>
      <c r="R109" s="102">
        <f t="shared" si="30"/>
        <v>4452</v>
      </c>
      <c r="S109" s="101">
        <v>53423</v>
      </c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10"/>
      <c r="AK109" s="10"/>
      <c r="AL109" s="10"/>
    </row>
    <row r="110" spans="1:38" customFormat="1" hidden="1" x14ac:dyDescent="0.25">
      <c r="A110" s="10"/>
      <c r="B110" s="76"/>
      <c r="C110" s="76"/>
      <c r="D110" s="76"/>
      <c r="E110" s="76" t="s">
        <v>75</v>
      </c>
      <c r="F110" s="76"/>
      <c r="G110" s="102">
        <f t="shared" ref="G110:R110" si="31">$S110/12</f>
        <v>1339</v>
      </c>
      <c r="H110" s="102">
        <f t="shared" si="31"/>
        <v>1339</v>
      </c>
      <c r="I110" s="102">
        <f t="shared" si="31"/>
        <v>1339</v>
      </c>
      <c r="J110" s="102">
        <f t="shared" si="31"/>
        <v>1339</v>
      </c>
      <c r="K110" s="102">
        <f t="shared" si="31"/>
        <v>1339</v>
      </c>
      <c r="L110" s="102">
        <f t="shared" si="31"/>
        <v>1339</v>
      </c>
      <c r="M110" s="102">
        <f t="shared" si="31"/>
        <v>1339</v>
      </c>
      <c r="N110" s="102">
        <f t="shared" si="31"/>
        <v>1339</v>
      </c>
      <c r="O110" s="102">
        <f t="shared" si="31"/>
        <v>1339</v>
      </c>
      <c r="P110" s="102">
        <f t="shared" si="31"/>
        <v>1339</v>
      </c>
      <c r="Q110" s="102">
        <f t="shared" si="31"/>
        <v>1339</v>
      </c>
      <c r="R110" s="102">
        <f t="shared" si="31"/>
        <v>1339</v>
      </c>
      <c r="S110" s="101">
        <v>16068</v>
      </c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10"/>
      <c r="AK110" s="10"/>
      <c r="AL110" s="10"/>
    </row>
    <row r="111" spans="1:38" customFormat="1" hidden="1" x14ac:dyDescent="0.25">
      <c r="A111" s="10"/>
      <c r="B111" s="76"/>
      <c r="C111" s="76"/>
      <c r="D111" s="76"/>
      <c r="E111" s="76" t="s">
        <v>216</v>
      </c>
      <c r="F111" s="76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1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10"/>
      <c r="AK111" s="10"/>
      <c r="AL111" s="10"/>
    </row>
    <row r="112" spans="1:38" customFormat="1" hidden="1" x14ac:dyDescent="0.25">
      <c r="A112" s="10"/>
      <c r="B112" s="76"/>
      <c r="C112" s="76"/>
      <c r="D112" s="76"/>
      <c r="E112" s="76"/>
      <c r="F112" s="76" t="s">
        <v>73</v>
      </c>
      <c r="G112" s="102">
        <f t="shared" ref="G112:O113" si="32">ROUND($S112/12,0)</f>
        <v>462</v>
      </c>
      <c r="H112" s="102">
        <f t="shared" si="32"/>
        <v>462</v>
      </c>
      <c r="I112" s="102">
        <f t="shared" si="32"/>
        <v>462</v>
      </c>
      <c r="J112" s="102">
        <f t="shared" si="32"/>
        <v>462</v>
      </c>
      <c r="K112" s="102">
        <f t="shared" si="32"/>
        <v>462</v>
      </c>
      <c r="L112" s="102">
        <f t="shared" si="32"/>
        <v>462</v>
      </c>
      <c r="M112" s="102">
        <f t="shared" si="32"/>
        <v>462</v>
      </c>
      <c r="N112" s="102">
        <f t="shared" si="32"/>
        <v>462</v>
      </c>
      <c r="O112" s="102">
        <f t="shared" si="32"/>
        <v>462</v>
      </c>
      <c r="P112" s="102">
        <v>463</v>
      </c>
      <c r="Q112" s="102">
        <v>461</v>
      </c>
      <c r="R112" s="102">
        <v>461</v>
      </c>
      <c r="S112" s="101">
        <v>5543</v>
      </c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10"/>
      <c r="AK112" s="10"/>
      <c r="AL112" s="10"/>
    </row>
    <row r="113" spans="1:38" customFormat="1" hidden="1" x14ac:dyDescent="0.25">
      <c r="A113" s="10"/>
      <c r="B113" s="76"/>
      <c r="C113" s="76"/>
      <c r="D113" s="76"/>
      <c r="E113" s="76"/>
      <c r="F113" s="76" t="s">
        <v>74</v>
      </c>
      <c r="G113" s="102">
        <f t="shared" si="32"/>
        <v>4619</v>
      </c>
      <c r="H113" s="102">
        <f t="shared" si="32"/>
        <v>4619</v>
      </c>
      <c r="I113" s="102">
        <f t="shared" si="32"/>
        <v>4619</v>
      </c>
      <c r="J113" s="102">
        <f t="shared" si="32"/>
        <v>4619</v>
      </c>
      <c r="K113" s="102">
        <f t="shared" si="32"/>
        <v>4619</v>
      </c>
      <c r="L113" s="102">
        <f t="shared" si="32"/>
        <v>4619</v>
      </c>
      <c r="M113" s="102">
        <f t="shared" si="32"/>
        <v>4619</v>
      </c>
      <c r="N113" s="102">
        <f t="shared" si="32"/>
        <v>4619</v>
      </c>
      <c r="O113" s="102">
        <f t="shared" si="32"/>
        <v>4619</v>
      </c>
      <c r="P113" s="102">
        <f>ROUND($S113/12,0)</f>
        <v>4619</v>
      </c>
      <c r="Q113" s="102">
        <f>ROUND($S113/12,0)</f>
        <v>4619</v>
      </c>
      <c r="R113" s="102">
        <v>4620</v>
      </c>
      <c r="S113" s="101">
        <v>55429</v>
      </c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10"/>
      <c r="AK113" s="10"/>
      <c r="AL113" s="10"/>
    </row>
    <row r="114" spans="1:38" customFormat="1" hidden="1" x14ac:dyDescent="0.25">
      <c r="A114" s="10"/>
      <c r="B114" s="76"/>
      <c r="C114" s="76"/>
      <c r="D114" s="76"/>
      <c r="E114" s="76" t="s">
        <v>217</v>
      </c>
      <c r="F114" s="76"/>
      <c r="G114" s="102">
        <f t="shared" ref="G114:R114" si="33">SUM(G112:G113)</f>
        <v>5081</v>
      </c>
      <c r="H114" s="102">
        <f t="shared" si="33"/>
        <v>5081</v>
      </c>
      <c r="I114" s="102">
        <f t="shared" si="33"/>
        <v>5081</v>
      </c>
      <c r="J114" s="102">
        <f t="shared" si="33"/>
        <v>5081</v>
      </c>
      <c r="K114" s="102">
        <f t="shared" si="33"/>
        <v>5081</v>
      </c>
      <c r="L114" s="102">
        <f t="shared" si="33"/>
        <v>5081</v>
      </c>
      <c r="M114" s="102">
        <f t="shared" si="33"/>
        <v>5081</v>
      </c>
      <c r="N114" s="102">
        <f t="shared" si="33"/>
        <v>5081</v>
      </c>
      <c r="O114" s="102">
        <f t="shared" si="33"/>
        <v>5081</v>
      </c>
      <c r="P114" s="102">
        <f t="shared" si="33"/>
        <v>5082</v>
      </c>
      <c r="Q114" s="102">
        <f t="shared" si="33"/>
        <v>5080</v>
      </c>
      <c r="R114" s="102">
        <f t="shared" si="33"/>
        <v>5081</v>
      </c>
      <c r="S114" s="101">
        <v>60972</v>
      </c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10"/>
      <c r="AK114" s="10"/>
      <c r="AL114" s="10"/>
    </row>
    <row r="115" spans="1:38" customFormat="1" hidden="1" x14ac:dyDescent="0.25">
      <c r="A115" s="10"/>
      <c r="B115" s="76"/>
      <c r="C115" s="76"/>
      <c r="D115" s="76"/>
      <c r="E115" s="76" t="s">
        <v>218</v>
      </c>
      <c r="F115" s="76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1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10"/>
      <c r="AK115" s="10"/>
      <c r="AL115" s="10"/>
    </row>
    <row r="116" spans="1:38" customFormat="1" ht="15.75" hidden="1" thickBot="1" x14ac:dyDescent="0.3">
      <c r="A116" s="10"/>
      <c r="B116" s="76"/>
      <c r="C116" s="76"/>
      <c r="D116" s="76"/>
      <c r="E116" s="76"/>
      <c r="F116" s="76" t="s">
        <v>76</v>
      </c>
      <c r="G116" s="102">
        <f t="shared" ref="G116:Q116" si="34">ROUND($S116/12,0)</f>
        <v>1231</v>
      </c>
      <c r="H116" s="102">
        <f t="shared" si="34"/>
        <v>1231</v>
      </c>
      <c r="I116" s="102">
        <f t="shared" si="34"/>
        <v>1231</v>
      </c>
      <c r="J116" s="102">
        <f t="shared" si="34"/>
        <v>1231</v>
      </c>
      <c r="K116" s="102">
        <f t="shared" si="34"/>
        <v>1231</v>
      </c>
      <c r="L116" s="102">
        <f t="shared" si="34"/>
        <v>1231</v>
      </c>
      <c r="M116" s="102">
        <f t="shared" si="34"/>
        <v>1231</v>
      </c>
      <c r="N116" s="102">
        <f t="shared" si="34"/>
        <v>1231</v>
      </c>
      <c r="O116" s="102">
        <f t="shared" si="34"/>
        <v>1231</v>
      </c>
      <c r="P116" s="102">
        <f t="shared" si="34"/>
        <v>1231</v>
      </c>
      <c r="Q116" s="102">
        <f t="shared" si="34"/>
        <v>1231</v>
      </c>
      <c r="R116" s="102">
        <v>1230</v>
      </c>
      <c r="S116" s="101">
        <v>14771</v>
      </c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10"/>
      <c r="AK116" s="10"/>
      <c r="AL116" s="10"/>
    </row>
    <row r="117" spans="1:38" customFormat="1" ht="15.75" hidden="1" thickBot="1" x14ac:dyDescent="0.3">
      <c r="A117" s="10"/>
      <c r="B117" s="76"/>
      <c r="C117" s="76"/>
      <c r="D117" s="76"/>
      <c r="E117" s="76" t="s">
        <v>219</v>
      </c>
      <c r="F117" s="76"/>
      <c r="G117" s="103">
        <f t="shared" ref="G117:R117" si="35">G116</f>
        <v>1231</v>
      </c>
      <c r="H117" s="103">
        <f t="shared" si="35"/>
        <v>1231</v>
      </c>
      <c r="I117" s="103">
        <f t="shared" si="35"/>
        <v>1231</v>
      </c>
      <c r="J117" s="103">
        <f t="shared" si="35"/>
        <v>1231</v>
      </c>
      <c r="K117" s="103">
        <f t="shared" si="35"/>
        <v>1231</v>
      </c>
      <c r="L117" s="103">
        <f t="shared" si="35"/>
        <v>1231</v>
      </c>
      <c r="M117" s="103">
        <f t="shared" si="35"/>
        <v>1231</v>
      </c>
      <c r="N117" s="103">
        <f t="shared" si="35"/>
        <v>1231</v>
      </c>
      <c r="O117" s="103">
        <f t="shared" si="35"/>
        <v>1231</v>
      </c>
      <c r="P117" s="103">
        <f t="shared" si="35"/>
        <v>1231</v>
      </c>
      <c r="Q117" s="103">
        <f t="shared" si="35"/>
        <v>1231</v>
      </c>
      <c r="R117" s="103">
        <f t="shared" si="35"/>
        <v>1230</v>
      </c>
      <c r="S117" s="104">
        <v>14771</v>
      </c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10"/>
      <c r="AK117" s="10"/>
      <c r="AL117" s="10"/>
    </row>
    <row r="118" spans="1:38" customFormat="1" hidden="1" x14ac:dyDescent="0.25">
      <c r="A118" s="10"/>
      <c r="B118" s="76"/>
      <c r="C118" s="76"/>
      <c r="D118" s="76"/>
      <c r="E118" s="76" t="s">
        <v>119</v>
      </c>
      <c r="F118" s="76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1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10"/>
      <c r="AK118" s="10"/>
      <c r="AL118" s="10"/>
    </row>
    <row r="119" spans="1:38" customFormat="1" hidden="1" x14ac:dyDescent="0.25">
      <c r="A119" s="10"/>
      <c r="B119" s="74"/>
      <c r="C119" s="74"/>
      <c r="D119" s="74"/>
      <c r="E119" s="74"/>
      <c r="F119" s="74" t="s">
        <v>119</v>
      </c>
      <c r="G119" s="102">
        <f t="shared" ref="G119:R119" si="36">ROUND($S119/12,0)</f>
        <v>205</v>
      </c>
      <c r="H119" s="102">
        <f t="shared" si="36"/>
        <v>205</v>
      </c>
      <c r="I119" s="102">
        <f t="shared" si="36"/>
        <v>205</v>
      </c>
      <c r="J119" s="102">
        <f t="shared" si="36"/>
        <v>205</v>
      </c>
      <c r="K119" s="102">
        <f t="shared" si="36"/>
        <v>205</v>
      </c>
      <c r="L119" s="102">
        <f t="shared" si="36"/>
        <v>205</v>
      </c>
      <c r="M119" s="102">
        <f t="shared" si="36"/>
        <v>205</v>
      </c>
      <c r="N119" s="102">
        <f t="shared" si="36"/>
        <v>205</v>
      </c>
      <c r="O119" s="102">
        <f t="shared" si="36"/>
        <v>205</v>
      </c>
      <c r="P119" s="102">
        <f t="shared" si="36"/>
        <v>205</v>
      </c>
      <c r="Q119" s="102">
        <f t="shared" si="36"/>
        <v>205</v>
      </c>
      <c r="R119" s="102">
        <f t="shared" si="36"/>
        <v>205</v>
      </c>
      <c r="S119" s="101">
        <v>2460</v>
      </c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10"/>
      <c r="AK119" s="10"/>
      <c r="AL119" s="10"/>
    </row>
    <row r="120" spans="1:38" customFormat="1" x14ac:dyDescent="0.25">
      <c r="A120" s="10"/>
      <c r="B120" s="76"/>
      <c r="C120" s="76"/>
      <c r="D120" s="76" t="s">
        <v>220</v>
      </c>
      <c r="E120" s="76"/>
      <c r="F120" s="76"/>
      <c r="G120" s="102">
        <f t="shared" ref="G120:R120" si="37">G105+G109+G110+G114+G117+G119</f>
        <v>13186</v>
      </c>
      <c r="H120" s="102">
        <f t="shared" si="37"/>
        <v>13186</v>
      </c>
      <c r="I120" s="102">
        <f t="shared" si="37"/>
        <v>13186</v>
      </c>
      <c r="J120" s="102">
        <f t="shared" si="37"/>
        <v>13186</v>
      </c>
      <c r="K120" s="102">
        <f t="shared" si="37"/>
        <v>13186</v>
      </c>
      <c r="L120" s="102">
        <f t="shared" si="37"/>
        <v>13186</v>
      </c>
      <c r="M120" s="102">
        <f t="shared" si="37"/>
        <v>13186</v>
      </c>
      <c r="N120" s="102">
        <f t="shared" si="37"/>
        <v>13186</v>
      </c>
      <c r="O120" s="102">
        <f t="shared" si="37"/>
        <v>13187</v>
      </c>
      <c r="P120" s="102">
        <f t="shared" si="37"/>
        <v>13187</v>
      </c>
      <c r="Q120" s="102">
        <f t="shared" si="37"/>
        <v>13186</v>
      </c>
      <c r="R120" s="102">
        <f t="shared" si="37"/>
        <v>13186</v>
      </c>
      <c r="S120" s="101">
        <v>158234</v>
      </c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10"/>
      <c r="AK120" s="10"/>
      <c r="AL120" s="10"/>
    </row>
    <row r="121" spans="1:38" customFormat="1" hidden="1" x14ac:dyDescent="0.25">
      <c r="A121" s="10"/>
      <c r="B121" s="76"/>
      <c r="C121" s="76"/>
      <c r="D121" s="76" t="s">
        <v>221</v>
      </c>
      <c r="E121" s="76"/>
      <c r="F121" s="76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1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10"/>
      <c r="AK121" s="10"/>
      <c r="AL121" s="10"/>
    </row>
    <row r="122" spans="1:38" customFormat="1" hidden="1" x14ac:dyDescent="0.25">
      <c r="A122" s="10"/>
      <c r="B122" s="76"/>
      <c r="C122" s="76"/>
      <c r="D122" s="76"/>
      <c r="E122" s="76" t="s">
        <v>78</v>
      </c>
      <c r="F122" s="76"/>
      <c r="G122" s="102">
        <f t="shared" ref="G122:Q125" si="38">ROUND($S122/12,0)</f>
        <v>38</v>
      </c>
      <c r="H122" s="102">
        <f t="shared" si="38"/>
        <v>38</v>
      </c>
      <c r="I122" s="102">
        <f t="shared" si="38"/>
        <v>38</v>
      </c>
      <c r="J122" s="102">
        <f t="shared" si="38"/>
        <v>38</v>
      </c>
      <c r="K122" s="102">
        <f t="shared" si="38"/>
        <v>38</v>
      </c>
      <c r="L122" s="102">
        <f t="shared" si="38"/>
        <v>38</v>
      </c>
      <c r="M122" s="102">
        <f t="shared" si="38"/>
        <v>38</v>
      </c>
      <c r="N122" s="102">
        <f t="shared" si="38"/>
        <v>38</v>
      </c>
      <c r="O122" s="102">
        <v>37</v>
      </c>
      <c r="P122" s="102">
        <v>37</v>
      </c>
      <c r="Q122" s="102">
        <v>37</v>
      </c>
      <c r="R122" s="102">
        <v>37</v>
      </c>
      <c r="S122" s="101">
        <v>452</v>
      </c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10"/>
      <c r="AK122" s="10"/>
      <c r="AL122" s="10"/>
    </row>
    <row r="123" spans="1:38" customFormat="1" hidden="1" x14ac:dyDescent="0.25">
      <c r="A123" s="10"/>
      <c r="B123" s="76"/>
      <c r="C123" s="76"/>
      <c r="D123" s="76"/>
      <c r="E123" s="76" t="s">
        <v>222</v>
      </c>
      <c r="F123" s="76"/>
      <c r="G123" s="102">
        <f t="shared" si="38"/>
        <v>934</v>
      </c>
      <c r="H123" s="102">
        <f t="shared" si="38"/>
        <v>934</v>
      </c>
      <c r="I123" s="102">
        <f t="shared" si="38"/>
        <v>934</v>
      </c>
      <c r="J123" s="102">
        <f t="shared" si="38"/>
        <v>934</v>
      </c>
      <c r="K123" s="102">
        <f t="shared" si="38"/>
        <v>934</v>
      </c>
      <c r="L123" s="102">
        <f t="shared" si="38"/>
        <v>934</v>
      </c>
      <c r="M123" s="102">
        <f t="shared" si="38"/>
        <v>934</v>
      </c>
      <c r="N123" s="102">
        <f t="shared" si="38"/>
        <v>934</v>
      </c>
      <c r="O123" s="102">
        <f t="shared" si="38"/>
        <v>934</v>
      </c>
      <c r="P123" s="102">
        <f t="shared" si="38"/>
        <v>934</v>
      </c>
      <c r="Q123" s="102">
        <f t="shared" si="38"/>
        <v>934</v>
      </c>
      <c r="R123" s="102">
        <v>935</v>
      </c>
      <c r="S123" s="101">
        <v>11209</v>
      </c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10"/>
      <c r="AK123" s="10"/>
      <c r="AL123" s="10"/>
    </row>
    <row r="124" spans="1:38" customFormat="1" hidden="1" x14ac:dyDescent="0.25">
      <c r="A124" s="10"/>
      <c r="B124" s="76"/>
      <c r="C124" s="76"/>
      <c r="D124" s="76"/>
      <c r="E124" s="76" t="s">
        <v>79</v>
      </c>
      <c r="F124" s="76"/>
      <c r="G124" s="102">
        <f t="shared" si="38"/>
        <v>1118</v>
      </c>
      <c r="H124" s="102">
        <f t="shared" si="38"/>
        <v>1118</v>
      </c>
      <c r="I124" s="102">
        <f t="shared" si="38"/>
        <v>1118</v>
      </c>
      <c r="J124" s="102">
        <f t="shared" si="38"/>
        <v>1118</v>
      </c>
      <c r="K124" s="102">
        <f t="shared" si="38"/>
        <v>1118</v>
      </c>
      <c r="L124" s="102">
        <f t="shared" si="38"/>
        <v>1118</v>
      </c>
      <c r="M124" s="102">
        <f t="shared" si="38"/>
        <v>1118</v>
      </c>
      <c r="N124" s="102">
        <f t="shared" si="38"/>
        <v>1118</v>
      </c>
      <c r="O124" s="102">
        <f t="shared" si="38"/>
        <v>1118</v>
      </c>
      <c r="P124" s="102">
        <f t="shared" si="38"/>
        <v>1118</v>
      </c>
      <c r="Q124" s="102">
        <f t="shared" si="38"/>
        <v>1118</v>
      </c>
      <c r="R124" s="102">
        <v>1119</v>
      </c>
      <c r="S124" s="101">
        <v>13417</v>
      </c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10"/>
      <c r="AK124" s="10"/>
      <c r="AL124" s="10"/>
    </row>
    <row r="125" spans="1:38" customFormat="1" hidden="1" x14ac:dyDescent="0.25">
      <c r="A125" s="10"/>
      <c r="B125" s="76"/>
      <c r="C125" s="76"/>
      <c r="D125" s="76"/>
      <c r="E125" s="76" t="s">
        <v>80</v>
      </c>
      <c r="F125" s="76"/>
      <c r="G125" s="102">
        <f t="shared" si="38"/>
        <v>254</v>
      </c>
      <c r="H125" s="102">
        <f t="shared" si="38"/>
        <v>254</v>
      </c>
      <c r="I125" s="102">
        <f t="shared" si="38"/>
        <v>254</v>
      </c>
      <c r="J125" s="102">
        <f t="shared" si="38"/>
        <v>254</v>
      </c>
      <c r="K125" s="102">
        <f t="shared" si="38"/>
        <v>254</v>
      </c>
      <c r="L125" s="102">
        <f t="shared" si="38"/>
        <v>254</v>
      </c>
      <c r="M125" s="102">
        <f t="shared" si="38"/>
        <v>254</v>
      </c>
      <c r="N125" s="102">
        <f t="shared" si="38"/>
        <v>254</v>
      </c>
      <c r="O125" s="102">
        <v>255</v>
      </c>
      <c r="P125" s="102">
        <v>255</v>
      </c>
      <c r="Q125" s="102">
        <v>255</v>
      </c>
      <c r="R125" s="102">
        <v>255</v>
      </c>
      <c r="S125" s="101">
        <v>3052</v>
      </c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10"/>
      <c r="AK125" s="10"/>
      <c r="AL125" s="10"/>
    </row>
    <row r="126" spans="1:38" customFormat="1" x14ac:dyDescent="0.25">
      <c r="A126" s="10"/>
      <c r="B126" s="76"/>
      <c r="C126" s="76"/>
      <c r="D126" s="76" t="s">
        <v>223</v>
      </c>
      <c r="E126" s="76"/>
      <c r="F126" s="76"/>
      <c r="G126" s="102">
        <f t="shared" ref="G126:R126" si="39">SUM(G122:G125)</f>
        <v>2344</v>
      </c>
      <c r="H126" s="102">
        <f t="shared" si="39"/>
        <v>2344</v>
      </c>
      <c r="I126" s="102">
        <f t="shared" si="39"/>
        <v>2344</v>
      </c>
      <c r="J126" s="102">
        <f t="shared" si="39"/>
        <v>2344</v>
      </c>
      <c r="K126" s="102">
        <f t="shared" si="39"/>
        <v>2344</v>
      </c>
      <c r="L126" s="102">
        <f t="shared" si="39"/>
        <v>2344</v>
      </c>
      <c r="M126" s="102">
        <f t="shared" si="39"/>
        <v>2344</v>
      </c>
      <c r="N126" s="102">
        <f t="shared" si="39"/>
        <v>2344</v>
      </c>
      <c r="O126" s="102">
        <f t="shared" si="39"/>
        <v>2344</v>
      </c>
      <c r="P126" s="102">
        <f t="shared" si="39"/>
        <v>2344</v>
      </c>
      <c r="Q126" s="102">
        <f t="shared" si="39"/>
        <v>2344</v>
      </c>
      <c r="R126" s="102">
        <f t="shared" si="39"/>
        <v>2346</v>
      </c>
      <c r="S126" s="101">
        <v>28130</v>
      </c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10"/>
      <c r="AK126" s="10"/>
      <c r="AL126" s="10"/>
    </row>
    <row r="127" spans="1:38" customFormat="1" hidden="1" x14ac:dyDescent="0.25">
      <c r="A127" s="10"/>
      <c r="B127" s="76"/>
      <c r="C127" s="76"/>
      <c r="D127" s="76" t="s">
        <v>224</v>
      </c>
      <c r="E127" s="76"/>
      <c r="F127" s="76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1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10"/>
      <c r="AK127" s="10"/>
      <c r="AL127" s="10"/>
    </row>
    <row r="128" spans="1:38" customFormat="1" hidden="1" x14ac:dyDescent="0.25">
      <c r="A128" s="10"/>
      <c r="B128" s="76"/>
      <c r="C128" s="76"/>
      <c r="D128" s="76"/>
      <c r="E128" s="76" t="s">
        <v>81</v>
      </c>
      <c r="F128" s="76"/>
      <c r="G128" s="102">
        <f t="shared" ref="G128:R138" si="40">ROUND($S128/12,0)</f>
        <v>663</v>
      </c>
      <c r="H128" s="102">
        <f t="shared" si="40"/>
        <v>663</v>
      </c>
      <c r="I128" s="102">
        <f t="shared" si="40"/>
        <v>663</v>
      </c>
      <c r="J128" s="102">
        <f t="shared" si="40"/>
        <v>663</v>
      </c>
      <c r="K128" s="102">
        <f t="shared" si="40"/>
        <v>663</v>
      </c>
      <c r="L128" s="102">
        <f t="shared" si="40"/>
        <v>663</v>
      </c>
      <c r="M128" s="102">
        <f t="shared" si="40"/>
        <v>663</v>
      </c>
      <c r="N128" s="102">
        <f t="shared" si="40"/>
        <v>663</v>
      </c>
      <c r="O128" s="102">
        <f t="shared" si="40"/>
        <v>663</v>
      </c>
      <c r="P128" s="102">
        <f t="shared" si="40"/>
        <v>663</v>
      </c>
      <c r="Q128" s="102">
        <f t="shared" si="40"/>
        <v>663</v>
      </c>
      <c r="R128" s="102">
        <f t="shared" si="40"/>
        <v>663</v>
      </c>
      <c r="S128" s="101">
        <v>7956</v>
      </c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10"/>
      <c r="AK128" s="10"/>
      <c r="AL128" s="10"/>
    </row>
    <row r="129" spans="1:38" customFormat="1" hidden="1" x14ac:dyDescent="0.25">
      <c r="A129" s="10"/>
      <c r="B129" s="76"/>
      <c r="C129" s="76"/>
      <c r="D129" s="76"/>
      <c r="E129" s="76" t="s">
        <v>82</v>
      </c>
      <c r="F129" s="76"/>
      <c r="G129" s="102">
        <f t="shared" si="40"/>
        <v>21</v>
      </c>
      <c r="H129" s="102">
        <f t="shared" si="40"/>
        <v>21</v>
      </c>
      <c r="I129" s="102">
        <f t="shared" si="40"/>
        <v>21</v>
      </c>
      <c r="J129" s="102">
        <f t="shared" si="40"/>
        <v>21</v>
      </c>
      <c r="K129" s="102">
        <f t="shared" si="40"/>
        <v>21</v>
      </c>
      <c r="L129" s="102">
        <f t="shared" si="40"/>
        <v>21</v>
      </c>
      <c r="M129" s="102">
        <f t="shared" si="40"/>
        <v>21</v>
      </c>
      <c r="N129" s="102">
        <f t="shared" si="40"/>
        <v>21</v>
      </c>
      <c r="O129" s="102">
        <f t="shared" si="40"/>
        <v>21</v>
      </c>
      <c r="P129" s="102">
        <f t="shared" si="40"/>
        <v>21</v>
      </c>
      <c r="Q129" s="102">
        <v>20</v>
      </c>
      <c r="R129" s="102">
        <v>20</v>
      </c>
      <c r="S129" s="101">
        <v>250</v>
      </c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10"/>
      <c r="AK129" s="10"/>
      <c r="AL129" s="10"/>
    </row>
    <row r="130" spans="1:38" customFormat="1" hidden="1" x14ac:dyDescent="0.25">
      <c r="A130" s="10"/>
      <c r="B130" s="76"/>
      <c r="C130" s="76"/>
      <c r="D130" s="76"/>
      <c r="E130" s="76" t="s">
        <v>83</v>
      </c>
      <c r="F130" s="76"/>
      <c r="G130" s="102">
        <f t="shared" si="40"/>
        <v>10</v>
      </c>
      <c r="H130" s="102">
        <f t="shared" si="40"/>
        <v>10</v>
      </c>
      <c r="I130" s="102">
        <f t="shared" si="40"/>
        <v>10</v>
      </c>
      <c r="J130" s="102">
        <f t="shared" si="40"/>
        <v>10</v>
      </c>
      <c r="K130" s="102">
        <f t="shared" si="40"/>
        <v>10</v>
      </c>
      <c r="L130" s="102">
        <f t="shared" si="40"/>
        <v>10</v>
      </c>
      <c r="M130" s="102">
        <f t="shared" si="40"/>
        <v>10</v>
      </c>
      <c r="N130" s="102">
        <f t="shared" si="40"/>
        <v>10</v>
      </c>
      <c r="O130" s="102">
        <f t="shared" si="40"/>
        <v>10</v>
      </c>
      <c r="P130" s="102">
        <f t="shared" si="40"/>
        <v>10</v>
      </c>
      <c r="Q130" s="102">
        <v>11</v>
      </c>
      <c r="R130" s="102">
        <v>11</v>
      </c>
      <c r="S130" s="101">
        <v>122</v>
      </c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10"/>
      <c r="AK130" s="10"/>
      <c r="AL130" s="10"/>
    </row>
    <row r="131" spans="1:38" customFormat="1" hidden="1" x14ac:dyDescent="0.25">
      <c r="A131" s="10"/>
      <c r="B131" s="76"/>
      <c r="C131" s="76"/>
      <c r="D131" s="76"/>
      <c r="E131" s="76" t="s">
        <v>84</v>
      </c>
      <c r="F131" s="76"/>
      <c r="G131" s="102">
        <f t="shared" si="40"/>
        <v>765</v>
      </c>
      <c r="H131" s="102">
        <f t="shared" si="40"/>
        <v>765</v>
      </c>
      <c r="I131" s="102">
        <f t="shared" si="40"/>
        <v>765</v>
      </c>
      <c r="J131" s="102">
        <f t="shared" si="40"/>
        <v>765</v>
      </c>
      <c r="K131" s="102">
        <f t="shared" si="40"/>
        <v>765</v>
      </c>
      <c r="L131" s="102">
        <f t="shared" si="40"/>
        <v>765</v>
      </c>
      <c r="M131" s="102">
        <f t="shared" si="40"/>
        <v>765</v>
      </c>
      <c r="N131" s="102">
        <f t="shared" si="40"/>
        <v>765</v>
      </c>
      <c r="O131" s="102">
        <f t="shared" si="40"/>
        <v>765</v>
      </c>
      <c r="P131" s="102">
        <f t="shared" si="40"/>
        <v>765</v>
      </c>
      <c r="Q131" s="102">
        <f t="shared" si="40"/>
        <v>765</v>
      </c>
      <c r="R131" s="102">
        <f t="shared" si="40"/>
        <v>765</v>
      </c>
      <c r="S131" s="101">
        <v>9180</v>
      </c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10"/>
      <c r="AK131" s="10"/>
      <c r="AL131" s="10"/>
    </row>
    <row r="132" spans="1:38" customFormat="1" hidden="1" x14ac:dyDescent="0.25">
      <c r="A132" s="10"/>
      <c r="B132" s="76"/>
      <c r="C132" s="76"/>
      <c r="D132" s="76"/>
      <c r="E132" s="76" t="s">
        <v>225</v>
      </c>
      <c r="F132" s="76"/>
      <c r="G132" s="102">
        <f t="shared" si="40"/>
        <v>119</v>
      </c>
      <c r="H132" s="102">
        <f t="shared" si="40"/>
        <v>119</v>
      </c>
      <c r="I132" s="102">
        <f t="shared" si="40"/>
        <v>119</v>
      </c>
      <c r="J132" s="102">
        <f t="shared" si="40"/>
        <v>119</v>
      </c>
      <c r="K132" s="102">
        <f t="shared" si="40"/>
        <v>119</v>
      </c>
      <c r="L132" s="102">
        <f t="shared" si="40"/>
        <v>119</v>
      </c>
      <c r="M132" s="102">
        <f t="shared" si="40"/>
        <v>119</v>
      </c>
      <c r="N132" s="102">
        <f t="shared" si="40"/>
        <v>119</v>
      </c>
      <c r="O132" s="102">
        <f t="shared" si="40"/>
        <v>119</v>
      </c>
      <c r="P132" s="102">
        <f t="shared" si="40"/>
        <v>119</v>
      </c>
      <c r="Q132" s="102">
        <f t="shared" si="40"/>
        <v>119</v>
      </c>
      <c r="R132" s="102">
        <f t="shared" si="40"/>
        <v>119</v>
      </c>
      <c r="S132" s="101">
        <v>1428</v>
      </c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10"/>
      <c r="AK132" s="10"/>
      <c r="AL132" s="10"/>
    </row>
    <row r="133" spans="1:38" customFormat="1" hidden="1" x14ac:dyDescent="0.25">
      <c r="A133" s="10"/>
      <c r="B133" s="76"/>
      <c r="C133" s="76"/>
      <c r="D133" s="76"/>
      <c r="E133" s="76" t="s">
        <v>87</v>
      </c>
      <c r="F133" s="76"/>
      <c r="G133" s="102">
        <f t="shared" si="40"/>
        <v>17</v>
      </c>
      <c r="H133" s="102">
        <f t="shared" si="40"/>
        <v>17</v>
      </c>
      <c r="I133" s="102">
        <f t="shared" si="40"/>
        <v>17</v>
      </c>
      <c r="J133" s="102">
        <f t="shared" si="40"/>
        <v>17</v>
      </c>
      <c r="K133" s="102">
        <f t="shared" si="40"/>
        <v>17</v>
      </c>
      <c r="L133" s="102">
        <f t="shared" si="40"/>
        <v>17</v>
      </c>
      <c r="M133" s="102">
        <f t="shared" si="40"/>
        <v>17</v>
      </c>
      <c r="N133" s="102">
        <f t="shared" si="40"/>
        <v>17</v>
      </c>
      <c r="O133" s="102">
        <f t="shared" si="40"/>
        <v>17</v>
      </c>
      <c r="P133" s="102">
        <f t="shared" si="40"/>
        <v>17</v>
      </c>
      <c r="Q133" s="102">
        <f t="shared" si="40"/>
        <v>17</v>
      </c>
      <c r="R133" s="102">
        <f t="shared" si="40"/>
        <v>17</v>
      </c>
      <c r="S133" s="101">
        <v>204</v>
      </c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10"/>
      <c r="AK133" s="10"/>
      <c r="AL133" s="10"/>
    </row>
    <row r="134" spans="1:38" customFormat="1" hidden="1" x14ac:dyDescent="0.25">
      <c r="A134" s="10"/>
      <c r="B134" s="76"/>
      <c r="C134" s="76"/>
      <c r="D134" s="76"/>
      <c r="E134" s="76" t="s">
        <v>88</v>
      </c>
      <c r="F134" s="76"/>
      <c r="G134" s="102">
        <f t="shared" si="40"/>
        <v>125</v>
      </c>
      <c r="H134" s="102">
        <f t="shared" si="40"/>
        <v>125</v>
      </c>
      <c r="I134" s="102">
        <f t="shared" si="40"/>
        <v>125</v>
      </c>
      <c r="J134" s="102">
        <f t="shared" si="40"/>
        <v>125</v>
      </c>
      <c r="K134" s="102">
        <f t="shared" si="40"/>
        <v>125</v>
      </c>
      <c r="L134" s="102">
        <f t="shared" si="40"/>
        <v>125</v>
      </c>
      <c r="M134" s="102">
        <f t="shared" si="40"/>
        <v>125</v>
      </c>
      <c r="N134" s="102">
        <f t="shared" si="40"/>
        <v>125</v>
      </c>
      <c r="O134" s="102">
        <f t="shared" si="40"/>
        <v>125</v>
      </c>
      <c r="P134" s="102">
        <f t="shared" si="40"/>
        <v>125</v>
      </c>
      <c r="Q134" s="102">
        <f t="shared" si="40"/>
        <v>125</v>
      </c>
      <c r="R134" s="102">
        <f t="shared" si="40"/>
        <v>125</v>
      </c>
      <c r="S134" s="101">
        <v>1500</v>
      </c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10"/>
      <c r="AK134" s="10"/>
      <c r="AL134" s="10"/>
    </row>
    <row r="135" spans="1:38" customFormat="1" hidden="1" x14ac:dyDescent="0.25">
      <c r="A135" s="10"/>
      <c r="B135" s="76"/>
      <c r="C135" s="76"/>
      <c r="D135" s="76"/>
      <c r="E135" s="76" t="s">
        <v>89</v>
      </c>
      <c r="F135" s="76"/>
      <c r="G135" s="102">
        <f t="shared" si="40"/>
        <v>119</v>
      </c>
      <c r="H135" s="102">
        <f t="shared" si="40"/>
        <v>119</v>
      </c>
      <c r="I135" s="102">
        <f t="shared" si="40"/>
        <v>119</v>
      </c>
      <c r="J135" s="102">
        <f t="shared" si="40"/>
        <v>119</v>
      </c>
      <c r="K135" s="102">
        <f t="shared" si="40"/>
        <v>119</v>
      </c>
      <c r="L135" s="102">
        <f t="shared" si="40"/>
        <v>119</v>
      </c>
      <c r="M135" s="102">
        <f t="shared" si="40"/>
        <v>119</v>
      </c>
      <c r="N135" s="102">
        <f t="shared" si="40"/>
        <v>119</v>
      </c>
      <c r="O135" s="102">
        <f t="shared" si="40"/>
        <v>119</v>
      </c>
      <c r="P135" s="102">
        <f t="shared" si="40"/>
        <v>119</v>
      </c>
      <c r="Q135" s="102">
        <f t="shared" si="40"/>
        <v>119</v>
      </c>
      <c r="R135" s="102">
        <f t="shared" si="40"/>
        <v>119</v>
      </c>
      <c r="S135" s="101">
        <v>1428</v>
      </c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10"/>
      <c r="AK135" s="10"/>
      <c r="AL135" s="10"/>
    </row>
    <row r="136" spans="1:38" customFormat="1" hidden="1" x14ac:dyDescent="0.25">
      <c r="A136" s="10"/>
      <c r="B136" s="76"/>
      <c r="C136" s="76"/>
      <c r="D136" s="76"/>
      <c r="E136" s="76" t="s">
        <v>90</v>
      </c>
      <c r="F136" s="76"/>
      <c r="G136" s="102">
        <f t="shared" si="40"/>
        <v>34</v>
      </c>
      <c r="H136" s="102">
        <f t="shared" si="40"/>
        <v>34</v>
      </c>
      <c r="I136" s="102">
        <f t="shared" si="40"/>
        <v>34</v>
      </c>
      <c r="J136" s="102">
        <f t="shared" si="40"/>
        <v>34</v>
      </c>
      <c r="K136" s="102">
        <f t="shared" si="40"/>
        <v>34</v>
      </c>
      <c r="L136" s="102">
        <f t="shared" si="40"/>
        <v>34</v>
      </c>
      <c r="M136" s="102">
        <f t="shared" si="40"/>
        <v>34</v>
      </c>
      <c r="N136" s="102">
        <f t="shared" si="40"/>
        <v>34</v>
      </c>
      <c r="O136" s="102">
        <f t="shared" si="40"/>
        <v>34</v>
      </c>
      <c r="P136" s="102">
        <f t="shared" si="40"/>
        <v>34</v>
      </c>
      <c r="Q136" s="102">
        <f t="shared" si="40"/>
        <v>34</v>
      </c>
      <c r="R136" s="102">
        <f t="shared" si="40"/>
        <v>34</v>
      </c>
      <c r="S136" s="101">
        <v>408</v>
      </c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10"/>
      <c r="AK136" s="10"/>
      <c r="AL136" s="10"/>
    </row>
    <row r="137" spans="1:38" customFormat="1" hidden="1" x14ac:dyDescent="0.25">
      <c r="A137" s="10"/>
      <c r="B137" s="76"/>
      <c r="C137" s="76"/>
      <c r="D137" s="76"/>
      <c r="E137" s="76" t="s">
        <v>91</v>
      </c>
      <c r="F137" s="76"/>
      <c r="G137" s="102">
        <f t="shared" si="40"/>
        <v>13</v>
      </c>
      <c r="H137" s="102">
        <f t="shared" si="40"/>
        <v>13</v>
      </c>
      <c r="I137" s="102">
        <f t="shared" si="40"/>
        <v>13</v>
      </c>
      <c r="J137" s="102">
        <f t="shared" si="40"/>
        <v>13</v>
      </c>
      <c r="K137" s="102">
        <f t="shared" si="40"/>
        <v>13</v>
      </c>
      <c r="L137" s="102">
        <f t="shared" si="40"/>
        <v>13</v>
      </c>
      <c r="M137" s="102">
        <f t="shared" si="40"/>
        <v>13</v>
      </c>
      <c r="N137" s="102">
        <f t="shared" si="40"/>
        <v>13</v>
      </c>
      <c r="O137" s="102">
        <f t="shared" si="40"/>
        <v>13</v>
      </c>
      <c r="P137" s="102">
        <v>12</v>
      </c>
      <c r="Q137" s="102">
        <v>12</v>
      </c>
      <c r="R137" s="102">
        <v>12</v>
      </c>
      <c r="S137" s="101">
        <v>153</v>
      </c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10"/>
      <c r="AK137" s="10"/>
      <c r="AL137" s="10"/>
    </row>
    <row r="138" spans="1:38" customFormat="1" hidden="1" x14ac:dyDescent="0.25">
      <c r="A138" s="10"/>
      <c r="B138" s="76"/>
      <c r="C138" s="76"/>
      <c r="D138" s="76"/>
      <c r="E138" s="76" t="s">
        <v>92</v>
      </c>
      <c r="F138" s="76"/>
      <c r="G138" s="102">
        <f t="shared" si="40"/>
        <v>162</v>
      </c>
      <c r="H138" s="102">
        <f t="shared" si="40"/>
        <v>162</v>
      </c>
      <c r="I138" s="102">
        <f t="shared" si="40"/>
        <v>162</v>
      </c>
      <c r="J138" s="102">
        <f t="shared" si="40"/>
        <v>162</v>
      </c>
      <c r="K138" s="102">
        <f t="shared" si="40"/>
        <v>162</v>
      </c>
      <c r="L138" s="102">
        <f t="shared" si="40"/>
        <v>162</v>
      </c>
      <c r="M138" s="102">
        <v>161</v>
      </c>
      <c r="N138" s="102">
        <v>161</v>
      </c>
      <c r="O138" s="102">
        <v>161</v>
      </c>
      <c r="P138" s="102">
        <v>161</v>
      </c>
      <c r="Q138" s="102">
        <v>161</v>
      </c>
      <c r="R138" s="102">
        <v>161</v>
      </c>
      <c r="S138" s="101">
        <v>1938</v>
      </c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10"/>
      <c r="AK138" s="10"/>
      <c r="AL138" s="10"/>
    </row>
    <row r="139" spans="1:38" customFormat="1" x14ac:dyDescent="0.25">
      <c r="A139" s="10"/>
      <c r="B139" s="76"/>
      <c r="C139" s="76"/>
      <c r="D139" s="76" t="s">
        <v>226</v>
      </c>
      <c r="E139" s="76"/>
      <c r="F139" s="76"/>
      <c r="G139" s="102">
        <f t="shared" ref="G139:R139" si="41">SUM(G128:G138)</f>
        <v>2048</v>
      </c>
      <c r="H139" s="102">
        <f t="shared" si="41"/>
        <v>2048</v>
      </c>
      <c r="I139" s="102">
        <f t="shared" si="41"/>
        <v>2048</v>
      </c>
      <c r="J139" s="102">
        <f t="shared" si="41"/>
        <v>2048</v>
      </c>
      <c r="K139" s="102">
        <f t="shared" si="41"/>
        <v>2048</v>
      </c>
      <c r="L139" s="102">
        <f t="shared" si="41"/>
        <v>2048</v>
      </c>
      <c r="M139" s="102">
        <f t="shared" si="41"/>
        <v>2047</v>
      </c>
      <c r="N139" s="102">
        <f t="shared" si="41"/>
        <v>2047</v>
      </c>
      <c r="O139" s="102">
        <f t="shared" si="41"/>
        <v>2047</v>
      </c>
      <c r="P139" s="102">
        <f t="shared" si="41"/>
        <v>2046</v>
      </c>
      <c r="Q139" s="102">
        <f t="shared" si="41"/>
        <v>2046</v>
      </c>
      <c r="R139" s="102">
        <f t="shared" si="41"/>
        <v>2046</v>
      </c>
      <c r="S139" s="101">
        <v>24567</v>
      </c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10"/>
      <c r="AK139" s="10"/>
      <c r="AL139" s="10"/>
    </row>
    <row r="140" spans="1:38" customFormat="1" hidden="1" x14ac:dyDescent="0.25">
      <c r="A140" s="10"/>
      <c r="B140" s="76"/>
      <c r="C140" s="76"/>
      <c r="D140" s="76" t="s">
        <v>227</v>
      </c>
      <c r="E140" s="76"/>
      <c r="F140" s="76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1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10"/>
      <c r="AK140" s="10"/>
      <c r="AL140" s="10"/>
    </row>
    <row r="141" spans="1:38" customFormat="1" hidden="1" x14ac:dyDescent="0.25">
      <c r="A141" s="10"/>
      <c r="B141" s="76"/>
      <c r="C141" s="76"/>
      <c r="D141" s="76"/>
      <c r="E141" s="76" t="s">
        <v>93</v>
      </c>
      <c r="F141" s="76"/>
      <c r="G141" s="102">
        <f t="shared" ref="G141:R145" si="42">ROUND($S141/12,0)</f>
        <v>175</v>
      </c>
      <c r="H141" s="102">
        <f t="shared" si="42"/>
        <v>175</v>
      </c>
      <c r="I141" s="102">
        <f t="shared" si="42"/>
        <v>175</v>
      </c>
      <c r="J141" s="102">
        <f t="shared" si="42"/>
        <v>175</v>
      </c>
      <c r="K141" s="102">
        <f t="shared" si="42"/>
        <v>175</v>
      </c>
      <c r="L141" s="102">
        <f t="shared" si="42"/>
        <v>175</v>
      </c>
      <c r="M141" s="102">
        <f t="shared" si="42"/>
        <v>175</v>
      </c>
      <c r="N141" s="102">
        <f t="shared" si="42"/>
        <v>175</v>
      </c>
      <c r="O141" s="102">
        <f t="shared" si="42"/>
        <v>175</v>
      </c>
      <c r="P141" s="102">
        <f t="shared" si="42"/>
        <v>175</v>
      </c>
      <c r="Q141" s="102">
        <f t="shared" si="42"/>
        <v>175</v>
      </c>
      <c r="R141" s="102">
        <f t="shared" si="42"/>
        <v>175</v>
      </c>
      <c r="S141" s="101">
        <v>2100</v>
      </c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10"/>
      <c r="AK141" s="10"/>
      <c r="AL141" s="10"/>
    </row>
    <row r="142" spans="1:38" customFormat="1" hidden="1" x14ac:dyDescent="0.25">
      <c r="A142" s="10"/>
      <c r="B142" s="76"/>
      <c r="C142" s="76"/>
      <c r="D142" s="76"/>
      <c r="E142" s="76" t="s">
        <v>94</v>
      </c>
      <c r="F142" s="76"/>
      <c r="G142" s="102">
        <f t="shared" si="42"/>
        <v>917</v>
      </c>
      <c r="H142" s="102">
        <f t="shared" si="42"/>
        <v>917</v>
      </c>
      <c r="I142" s="102">
        <f t="shared" si="42"/>
        <v>917</v>
      </c>
      <c r="J142" s="102">
        <f t="shared" si="42"/>
        <v>917</v>
      </c>
      <c r="K142" s="102">
        <f t="shared" si="42"/>
        <v>917</v>
      </c>
      <c r="L142" s="102">
        <f t="shared" si="42"/>
        <v>917</v>
      </c>
      <c r="M142" s="102">
        <f t="shared" si="42"/>
        <v>917</v>
      </c>
      <c r="N142" s="102">
        <f t="shared" si="42"/>
        <v>917</v>
      </c>
      <c r="O142" s="102">
        <v>916</v>
      </c>
      <c r="P142" s="102">
        <v>916</v>
      </c>
      <c r="Q142" s="102">
        <v>916</v>
      </c>
      <c r="R142" s="102">
        <v>916</v>
      </c>
      <c r="S142" s="101">
        <v>11000</v>
      </c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10"/>
      <c r="AK142" s="10"/>
      <c r="AL142" s="10"/>
    </row>
    <row r="143" spans="1:38" customFormat="1" hidden="1" x14ac:dyDescent="0.25">
      <c r="A143" s="10"/>
      <c r="B143" s="76"/>
      <c r="C143" s="76"/>
      <c r="D143" s="76"/>
      <c r="E143" s="76" t="s">
        <v>95</v>
      </c>
      <c r="F143" s="76"/>
      <c r="G143" s="102">
        <f t="shared" si="42"/>
        <v>649</v>
      </c>
      <c r="H143" s="102">
        <f t="shared" si="42"/>
        <v>649</v>
      </c>
      <c r="I143" s="102">
        <f t="shared" si="42"/>
        <v>649</v>
      </c>
      <c r="J143" s="102">
        <f t="shared" si="42"/>
        <v>649</v>
      </c>
      <c r="K143" s="102">
        <f t="shared" si="42"/>
        <v>649</v>
      </c>
      <c r="L143" s="102">
        <f t="shared" si="42"/>
        <v>649</v>
      </c>
      <c r="M143" s="102">
        <f t="shared" si="42"/>
        <v>649</v>
      </c>
      <c r="N143" s="102">
        <f t="shared" si="42"/>
        <v>649</v>
      </c>
      <c r="O143" s="102">
        <f>ROUND($S143/12,0)</f>
        <v>649</v>
      </c>
      <c r="P143" s="102">
        <f>ROUND($S143/12,0)</f>
        <v>649</v>
      </c>
      <c r="Q143" s="102">
        <f>ROUND($S143/12,0)</f>
        <v>649</v>
      </c>
      <c r="R143" s="102">
        <f>ROUND($S143/12,0)</f>
        <v>649</v>
      </c>
      <c r="S143" s="101">
        <v>7788</v>
      </c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10"/>
      <c r="AK143" s="10"/>
      <c r="AL143" s="10"/>
    </row>
    <row r="144" spans="1:38" customFormat="1" hidden="1" x14ac:dyDescent="0.25">
      <c r="A144" s="10"/>
      <c r="B144" s="76"/>
      <c r="C144" s="76"/>
      <c r="D144" s="76"/>
      <c r="E144" s="76" t="s">
        <v>96</v>
      </c>
      <c r="F144" s="76"/>
      <c r="G144" s="102">
        <f t="shared" si="42"/>
        <v>173</v>
      </c>
      <c r="H144" s="102">
        <f t="shared" si="42"/>
        <v>173</v>
      </c>
      <c r="I144" s="102">
        <f t="shared" si="42"/>
        <v>173</v>
      </c>
      <c r="J144" s="102">
        <f t="shared" si="42"/>
        <v>173</v>
      </c>
      <c r="K144" s="102">
        <f t="shared" si="42"/>
        <v>173</v>
      </c>
      <c r="L144" s="102">
        <f t="shared" si="42"/>
        <v>173</v>
      </c>
      <c r="M144" s="102">
        <f t="shared" si="42"/>
        <v>173</v>
      </c>
      <c r="N144" s="102">
        <f t="shared" si="42"/>
        <v>173</v>
      </c>
      <c r="O144" s="102">
        <f>ROUND($S144/12,0)</f>
        <v>173</v>
      </c>
      <c r="P144" s="102">
        <f>ROUND($S144/12,0)</f>
        <v>173</v>
      </c>
      <c r="Q144" s="102">
        <v>172</v>
      </c>
      <c r="R144" s="102">
        <v>172</v>
      </c>
      <c r="S144" s="101">
        <v>2074</v>
      </c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10"/>
      <c r="AK144" s="10"/>
      <c r="AL144" s="10"/>
    </row>
    <row r="145" spans="1:38" customFormat="1" hidden="1" x14ac:dyDescent="0.25">
      <c r="A145" s="10"/>
      <c r="B145" s="76"/>
      <c r="C145" s="76"/>
      <c r="D145" s="76"/>
      <c r="E145" s="76" t="s">
        <v>97</v>
      </c>
      <c r="F145" s="76"/>
      <c r="G145" s="102">
        <f t="shared" si="42"/>
        <v>533</v>
      </c>
      <c r="H145" s="102">
        <f t="shared" si="42"/>
        <v>533</v>
      </c>
      <c r="I145" s="102">
        <f t="shared" si="42"/>
        <v>533</v>
      </c>
      <c r="J145" s="102">
        <f t="shared" si="42"/>
        <v>533</v>
      </c>
      <c r="K145" s="102">
        <f t="shared" si="42"/>
        <v>533</v>
      </c>
      <c r="L145" s="102">
        <f t="shared" si="42"/>
        <v>533</v>
      </c>
      <c r="M145" s="102">
        <v>532</v>
      </c>
      <c r="N145" s="102">
        <v>532</v>
      </c>
      <c r="O145" s="102">
        <v>532</v>
      </c>
      <c r="P145" s="102">
        <v>532</v>
      </c>
      <c r="Q145" s="102">
        <v>532</v>
      </c>
      <c r="R145" s="102">
        <v>532</v>
      </c>
      <c r="S145" s="101">
        <v>6390</v>
      </c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10"/>
      <c r="AK145" s="10"/>
      <c r="AL145" s="10"/>
    </row>
    <row r="146" spans="1:38" customFormat="1" x14ac:dyDescent="0.25">
      <c r="A146" s="10"/>
      <c r="B146" s="76"/>
      <c r="C146" s="76"/>
      <c r="D146" s="76" t="s">
        <v>228</v>
      </c>
      <c r="E146" s="76"/>
      <c r="F146" s="76"/>
      <c r="G146" s="102">
        <f t="shared" ref="G146:R146" si="43">SUM(G141:G145)</f>
        <v>2447</v>
      </c>
      <c r="H146" s="102">
        <f t="shared" si="43"/>
        <v>2447</v>
      </c>
      <c r="I146" s="102">
        <f t="shared" si="43"/>
        <v>2447</v>
      </c>
      <c r="J146" s="102">
        <f t="shared" si="43"/>
        <v>2447</v>
      </c>
      <c r="K146" s="102">
        <f t="shared" si="43"/>
        <v>2447</v>
      </c>
      <c r="L146" s="102">
        <f t="shared" si="43"/>
        <v>2447</v>
      </c>
      <c r="M146" s="102">
        <f t="shared" si="43"/>
        <v>2446</v>
      </c>
      <c r="N146" s="102">
        <f t="shared" si="43"/>
        <v>2446</v>
      </c>
      <c r="O146" s="102">
        <f t="shared" si="43"/>
        <v>2445</v>
      </c>
      <c r="P146" s="102">
        <f t="shared" si="43"/>
        <v>2445</v>
      </c>
      <c r="Q146" s="102">
        <f t="shared" si="43"/>
        <v>2444</v>
      </c>
      <c r="R146" s="102">
        <f t="shared" si="43"/>
        <v>2444</v>
      </c>
      <c r="S146" s="101">
        <v>29352</v>
      </c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10"/>
      <c r="AK146" s="10"/>
      <c r="AL146" s="10"/>
    </row>
    <row r="147" spans="1:38" customFormat="1" hidden="1" x14ac:dyDescent="0.25">
      <c r="A147" s="10"/>
      <c r="B147" s="76"/>
      <c r="C147" s="76"/>
      <c r="D147" s="76" t="s">
        <v>229</v>
      </c>
      <c r="E147" s="76"/>
      <c r="F147" s="76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1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10"/>
      <c r="AK147" s="10"/>
      <c r="AL147" s="10"/>
    </row>
    <row r="148" spans="1:38" customFormat="1" hidden="1" x14ac:dyDescent="0.25">
      <c r="A148" s="10"/>
      <c r="B148" s="76"/>
      <c r="C148" s="76"/>
      <c r="D148" s="76"/>
      <c r="E148" s="76" t="s">
        <v>99</v>
      </c>
      <c r="F148" s="76"/>
      <c r="G148" s="102">
        <f t="shared" ref="G148:O152" si="44">ROUND($S148/12,0)</f>
        <v>841</v>
      </c>
      <c r="H148" s="102">
        <f t="shared" si="44"/>
        <v>841</v>
      </c>
      <c r="I148" s="102">
        <f t="shared" si="44"/>
        <v>841</v>
      </c>
      <c r="J148" s="102">
        <f t="shared" si="44"/>
        <v>841</v>
      </c>
      <c r="K148" s="102">
        <f t="shared" si="44"/>
        <v>841</v>
      </c>
      <c r="L148" s="102">
        <f t="shared" si="44"/>
        <v>841</v>
      </c>
      <c r="M148" s="102">
        <f t="shared" si="44"/>
        <v>841</v>
      </c>
      <c r="N148" s="102">
        <f t="shared" si="44"/>
        <v>841</v>
      </c>
      <c r="O148" s="102">
        <f t="shared" si="44"/>
        <v>841</v>
      </c>
      <c r="P148" s="102">
        <v>842</v>
      </c>
      <c r="Q148" s="102">
        <v>842</v>
      </c>
      <c r="R148" s="102">
        <v>842</v>
      </c>
      <c r="S148" s="101">
        <v>10095</v>
      </c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10"/>
      <c r="AK148" s="10"/>
      <c r="AL148" s="10"/>
    </row>
    <row r="149" spans="1:38" customFormat="1" ht="15.75" hidden="1" x14ac:dyDescent="0.25">
      <c r="A149" s="10"/>
      <c r="B149" s="76"/>
      <c r="C149" s="76"/>
      <c r="D149" s="76"/>
      <c r="E149" s="76" t="s">
        <v>98</v>
      </c>
      <c r="F149" s="39"/>
      <c r="G149" s="102">
        <f t="shared" si="44"/>
        <v>1064</v>
      </c>
      <c r="H149" s="102">
        <f t="shared" si="44"/>
        <v>1064</v>
      </c>
      <c r="I149" s="102">
        <f t="shared" si="44"/>
        <v>1064</v>
      </c>
      <c r="J149" s="102">
        <f t="shared" si="44"/>
        <v>1064</v>
      </c>
      <c r="K149" s="102">
        <f t="shared" si="44"/>
        <v>1064</v>
      </c>
      <c r="L149" s="102">
        <f t="shared" si="44"/>
        <v>1064</v>
      </c>
      <c r="M149" s="102">
        <f t="shared" si="44"/>
        <v>1064</v>
      </c>
      <c r="N149" s="102">
        <f t="shared" si="44"/>
        <v>1064</v>
      </c>
      <c r="O149" s="102">
        <v>1065</v>
      </c>
      <c r="P149" s="102">
        <v>1065</v>
      </c>
      <c r="Q149" s="102">
        <v>1065</v>
      </c>
      <c r="R149" s="102">
        <v>1065</v>
      </c>
      <c r="S149" s="101">
        <v>12772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10"/>
      <c r="AK149" s="10"/>
      <c r="AL149" s="10"/>
    </row>
    <row r="150" spans="1:38" customFormat="1" hidden="1" x14ac:dyDescent="0.25">
      <c r="A150" s="10"/>
      <c r="B150" s="76"/>
      <c r="C150" s="76"/>
      <c r="D150" s="76"/>
      <c r="E150" s="76" t="s">
        <v>100</v>
      </c>
      <c r="F150" s="76"/>
      <c r="G150" s="102">
        <f t="shared" si="44"/>
        <v>318</v>
      </c>
      <c r="H150" s="102">
        <f t="shared" si="44"/>
        <v>318</v>
      </c>
      <c r="I150" s="102">
        <f t="shared" si="44"/>
        <v>318</v>
      </c>
      <c r="J150" s="102">
        <f t="shared" si="44"/>
        <v>318</v>
      </c>
      <c r="K150" s="102">
        <f t="shared" si="44"/>
        <v>318</v>
      </c>
      <c r="L150" s="102">
        <f t="shared" si="44"/>
        <v>318</v>
      </c>
      <c r="M150" s="102">
        <f t="shared" si="44"/>
        <v>318</v>
      </c>
      <c r="N150" s="102">
        <f t="shared" si="44"/>
        <v>318</v>
      </c>
      <c r="O150" s="102">
        <v>317</v>
      </c>
      <c r="P150" s="102">
        <v>317</v>
      </c>
      <c r="Q150" s="102">
        <v>317</v>
      </c>
      <c r="R150" s="102">
        <v>317</v>
      </c>
      <c r="S150" s="101">
        <v>3812</v>
      </c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10"/>
      <c r="AK150" s="10"/>
      <c r="AL150" s="10"/>
    </row>
    <row r="151" spans="1:38" customFormat="1" hidden="1" x14ac:dyDescent="0.25">
      <c r="A151" s="10"/>
      <c r="B151" s="76"/>
      <c r="C151" s="76"/>
      <c r="D151" s="76"/>
      <c r="E151" s="76" t="s">
        <v>101</v>
      </c>
      <c r="F151" s="76"/>
      <c r="G151" s="102">
        <f t="shared" si="44"/>
        <v>362</v>
      </c>
      <c r="H151" s="102">
        <f t="shared" si="44"/>
        <v>362</v>
      </c>
      <c r="I151" s="102">
        <f t="shared" si="44"/>
        <v>362</v>
      </c>
      <c r="J151" s="102">
        <f t="shared" si="44"/>
        <v>362</v>
      </c>
      <c r="K151" s="102">
        <f t="shared" si="44"/>
        <v>362</v>
      </c>
      <c r="L151" s="102">
        <f t="shared" si="44"/>
        <v>362</v>
      </c>
      <c r="M151" s="102">
        <f t="shared" si="44"/>
        <v>362</v>
      </c>
      <c r="N151" s="102">
        <f t="shared" si="44"/>
        <v>362</v>
      </c>
      <c r="O151" s="102">
        <f>ROUND($S151/12,0)</f>
        <v>362</v>
      </c>
      <c r="P151" s="102">
        <f>ROUND($S151/12,0)</f>
        <v>362</v>
      </c>
      <c r="Q151" s="102">
        <f>ROUND($S151/12,0)</f>
        <v>362</v>
      </c>
      <c r="R151" s="102">
        <f>ROUND($S151/12,0)</f>
        <v>362</v>
      </c>
      <c r="S151" s="101">
        <v>4344</v>
      </c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10"/>
      <c r="AK151" s="10"/>
      <c r="AL151" s="10"/>
    </row>
    <row r="152" spans="1:38" customFormat="1" hidden="1" x14ac:dyDescent="0.25">
      <c r="A152" s="10"/>
      <c r="B152" s="76"/>
      <c r="C152" s="76"/>
      <c r="D152" s="76"/>
      <c r="E152" s="76" t="s">
        <v>102</v>
      </c>
      <c r="F152" s="76"/>
      <c r="G152" s="102">
        <f t="shared" si="44"/>
        <v>397</v>
      </c>
      <c r="H152" s="102">
        <f t="shared" si="44"/>
        <v>397</v>
      </c>
      <c r="I152" s="102">
        <f t="shared" si="44"/>
        <v>397</v>
      </c>
      <c r="J152" s="102">
        <f t="shared" si="44"/>
        <v>397</v>
      </c>
      <c r="K152" s="102">
        <f t="shared" si="44"/>
        <v>397</v>
      </c>
      <c r="L152" s="102">
        <f t="shared" si="44"/>
        <v>397</v>
      </c>
      <c r="M152" s="102">
        <f t="shared" si="44"/>
        <v>397</v>
      </c>
      <c r="N152" s="102">
        <f t="shared" si="44"/>
        <v>397</v>
      </c>
      <c r="O152" s="102">
        <f>ROUND($S152/12,0)</f>
        <v>397</v>
      </c>
      <c r="P152" s="102">
        <v>398</v>
      </c>
      <c r="Q152" s="102">
        <v>398</v>
      </c>
      <c r="R152" s="102">
        <v>398</v>
      </c>
      <c r="S152" s="101">
        <v>4767</v>
      </c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10"/>
      <c r="AK152" s="10"/>
      <c r="AL152" s="10"/>
    </row>
    <row r="153" spans="1:38" customFormat="1" x14ac:dyDescent="0.25">
      <c r="A153" s="10"/>
      <c r="B153" s="76"/>
      <c r="C153" s="76"/>
      <c r="D153" s="76" t="s">
        <v>230</v>
      </c>
      <c r="E153" s="76"/>
      <c r="F153" s="76"/>
      <c r="G153" s="102">
        <f t="shared" ref="G153:R153" si="45">SUM(G148:G152)</f>
        <v>2982</v>
      </c>
      <c r="H153" s="102">
        <f t="shared" si="45"/>
        <v>2982</v>
      </c>
      <c r="I153" s="102">
        <f t="shared" si="45"/>
        <v>2982</v>
      </c>
      <c r="J153" s="102">
        <f t="shared" si="45"/>
        <v>2982</v>
      </c>
      <c r="K153" s="102">
        <f t="shared" si="45"/>
        <v>2982</v>
      </c>
      <c r="L153" s="102">
        <f t="shared" si="45"/>
        <v>2982</v>
      </c>
      <c r="M153" s="102">
        <f t="shared" si="45"/>
        <v>2982</v>
      </c>
      <c r="N153" s="102">
        <f t="shared" si="45"/>
        <v>2982</v>
      </c>
      <c r="O153" s="102">
        <f t="shared" si="45"/>
        <v>2982</v>
      </c>
      <c r="P153" s="102">
        <f t="shared" si="45"/>
        <v>2984</v>
      </c>
      <c r="Q153" s="102">
        <f t="shared" si="45"/>
        <v>2984</v>
      </c>
      <c r="R153" s="102">
        <f t="shared" si="45"/>
        <v>2984</v>
      </c>
      <c r="S153" s="101">
        <v>35790</v>
      </c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10"/>
      <c r="AK153" s="10"/>
      <c r="AL153" s="10"/>
    </row>
    <row r="154" spans="1:38" customFormat="1" hidden="1" x14ac:dyDescent="0.25">
      <c r="A154" s="10"/>
      <c r="B154" s="76"/>
      <c r="C154" s="76"/>
      <c r="D154" s="76" t="s">
        <v>231</v>
      </c>
      <c r="E154" s="76"/>
      <c r="F154" s="76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1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10"/>
      <c r="AK154" s="10"/>
      <c r="AL154" s="10"/>
    </row>
    <row r="155" spans="1:38" customFormat="1" hidden="1" x14ac:dyDescent="0.25">
      <c r="A155" s="10"/>
      <c r="B155" s="76"/>
      <c r="C155" s="76"/>
      <c r="D155" s="76"/>
      <c r="E155" s="76" t="s">
        <v>103</v>
      </c>
      <c r="F155" s="76"/>
      <c r="G155" s="102"/>
      <c r="H155" s="102"/>
      <c r="I155" s="102">
        <f>ROUND($S155/10,0)</f>
        <v>3173</v>
      </c>
      <c r="J155" s="102">
        <f t="shared" ref="J155:R155" si="46">ROUND($S155/10,0)</f>
        <v>3173</v>
      </c>
      <c r="K155" s="102">
        <f t="shared" si="46"/>
        <v>3173</v>
      </c>
      <c r="L155" s="102">
        <f t="shared" si="46"/>
        <v>3173</v>
      </c>
      <c r="M155" s="102">
        <f t="shared" si="46"/>
        <v>3173</v>
      </c>
      <c r="N155" s="102">
        <f t="shared" si="46"/>
        <v>3173</v>
      </c>
      <c r="O155" s="102">
        <f t="shared" si="46"/>
        <v>3173</v>
      </c>
      <c r="P155" s="102">
        <f t="shared" si="46"/>
        <v>3173</v>
      </c>
      <c r="Q155" s="102">
        <f t="shared" si="46"/>
        <v>3173</v>
      </c>
      <c r="R155" s="102">
        <f t="shared" si="46"/>
        <v>3173</v>
      </c>
      <c r="S155" s="101">
        <v>31730</v>
      </c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10"/>
      <c r="AK155" s="10"/>
      <c r="AL155" s="10"/>
    </row>
    <row r="156" spans="1:38" customFormat="1" x14ac:dyDescent="0.25">
      <c r="A156" s="10"/>
      <c r="B156" s="76"/>
      <c r="C156" s="76"/>
      <c r="D156" s="76" t="s">
        <v>232</v>
      </c>
      <c r="E156" s="76"/>
      <c r="F156" s="76"/>
      <c r="G156" s="102">
        <f t="shared" ref="G156:R156" si="47">G155</f>
        <v>0</v>
      </c>
      <c r="H156" s="102">
        <f t="shared" si="47"/>
        <v>0</v>
      </c>
      <c r="I156" s="102">
        <f t="shared" si="47"/>
        <v>3173</v>
      </c>
      <c r="J156" s="102">
        <f t="shared" si="47"/>
        <v>3173</v>
      </c>
      <c r="K156" s="102">
        <f t="shared" si="47"/>
        <v>3173</v>
      </c>
      <c r="L156" s="102">
        <f t="shared" si="47"/>
        <v>3173</v>
      </c>
      <c r="M156" s="102">
        <f t="shared" si="47"/>
        <v>3173</v>
      </c>
      <c r="N156" s="102">
        <f t="shared" si="47"/>
        <v>3173</v>
      </c>
      <c r="O156" s="102">
        <f t="shared" si="47"/>
        <v>3173</v>
      </c>
      <c r="P156" s="102">
        <f t="shared" si="47"/>
        <v>3173</v>
      </c>
      <c r="Q156" s="102">
        <f t="shared" si="47"/>
        <v>3173</v>
      </c>
      <c r="R156" s="102">
        <f t="shared" si="47"/>
        <v>3173</v>
      </c>
      <c r="S156" s="101">
        <v>31730</v>
      </c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10"/>
      <c r="AK156" s="10"/>
      <c r="AL156" s="10"/>
    </row>
    <row r="157" spans="1:38" customFormat="1" hidden="1" x14ac:dyDescent="0.25">
      <c r="A157" s="10"/>
      <c r="B157" s="76"/>
      <c r="C157" s="76"/>
      <c r="D157" s="76" t="s">
        <v>233</v>
      </c>
      <c r="E157" s="76"/>
      <c r="F157" s="76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1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10"/>
      <c r="AK157" s="10"/>
      <c r="AL157" s="10"/>
    </row>
    <row r="158" spans="1:38" customFormat="1" hidden="1" x14ac:dyDescent="0.25">
      <c r="A158" s="10"/>
      <c r="B158" s="76"/>
      <c r="C158" s="76"/>
      <c r="D158" s="76"/>
      <c r="E158" s="76" t="s">
        <v>104</v>
      </c>
      <c r="F158" s="76"/>
      <c r="G158" s="102">
        <f t="shared" ref="G158:R158" si="48">ROUND($S158/12,0)</f>
        <v>535</v>
      </c>
      <c r="H158" s="102">
        <f t="shared" si="48"/>
        <v>535</v>
      </c>
      <c r="I158" s="102">
        <f t="shared" si="48"/>
        <v>535</v>
      </c>
      <c r="J158" s="102">
        <f t="shared" si="48"/>
        <v>535</v>
      </c>
      <c r="K158" s="102">
        <f t="shared" si="48"/>
        <v>535</v>
      </c>
      <c r="L158" s="102">
        <f t="shared" si="48"/>
        <v>535</v>
      </c>
      <c r="M158" s="102">
        <f t="shared" si="48"/>
        <v>535</v>
      </c>
      <c r="N158" s="102">
        <f t="shared" si="48"/>
        <v>535</v>
      </c>
      <c r="O158" s="102">
        <f t="shared" si="48"/>
        <v>535</v>
      </c>
      <c r="P158" s="102">
        <f t="shared" si="48"/>
        <v>535</v>
      </c>
      <c r="Q158" s="102">
        <f t="shared" si="48"/>
        <v>535</v>
      </c>
      <c r="R158" s="102">
        <f t="shared" si="48"/>
        <v>535</v>
      </c>
      <c r="S158" s="101">
        <v>6420</v>
      </c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10"/>
      <c r="AK158" s="10"/>
      <c r="AL158" s="10"/>
    </row>
    <row r="159" spans="1:38" customFormat="1" x14ac:dyDescent="0.25">
      <c r="A159" s="10"/>
      <c r="B159" s="76"/>
      <c r="C159" s="76"/>
      <c r="D159" s="76" t="s">
        <v>234</v>
      </c>
      <c r="E159" s="76"/>
      <c r="F159" s="76"/>
      <c r="G159" s="102">
        <f t="shared" ref="G159:R159" si="49">G158</f>
        <v>535</v>
      </c>
      <c r="H159" s="102">
        <f t="shared" si="49"/>
        <v>535</v>
      </c>
      <c r="I159" s="102">
        <f t="shared" si="49"/>
        <v>535</v>
      </c>
      <c r="J159" s="102">
        <f t="shared" si="49"/>
        <v>535</v>
      </c>
      <c r="K159" s="102">
        <f t="shared" si="49"/>
        <v>535</v>
      </c>
      <c r="L159" s="102">
        <f t="shared" si="49"/>
        <v>535</v>
      </c>
      <c r="M159" s="102">
        <f t="shared" si="49"/>
        <v>535</v>
      </c>
      <c r="N159" s="102">
        <f t="shared" si="49"/>
        <v>535</v>
      </c>
      <c r="O159" s="102">
        <f t="shared" si="49"/>
        <v>535</v>
      </c>
      <c r="P159" s="102">
        <f t="shared" si="49"/>
        <v>535</v>
      </c>
      <c r="Q159" s="102">
        <f t="shared" si="49"/>
        <v>535</v>
      </c>
      <c r="R159" s="102">
        <f t="shared" si="49"/>
        <v>535</v>
      </c>
      <c r="S159" s="101">
        <v>6420</v>
      </c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10"/>
      <c r="AK159" s="10"/>
      <c r="AL159" s="10"/>
    </row>
    <row r="160" spans="1:38" customFormat="1" x14ac:dyDescent="0.25">
      <c r="A160" s="10"/>
      <c r="B160" s="76"/>
      <c r="C160" s="76"/>
      <c r="D160" s="76"/>
      <c r="E160" s="76" t="s">
        <v>105</v>
      </c>
      <c r="F160" s="76"/>
      <c r="G160" s="102">
        <v>2882</v>
      </c>
      <c r="H160" s="102">
        <v>2871</v>
      </c>
      <c r="I160" s="102">
        <v>2860</v>
      </c>
      <c r="J160" s="102">
        <v>2850</v>
      </c>
      <c r="K160" s="102">
        <v>2839</v>
      </c>
      <c r="L160" s="102">
        <v>2828</v>
      </c>
      <c r="M160" s="102">
        <v>2817</v>
      </c>
      <c r="N160" s="102">
        <v>2806</v>
      </c>
      <c r="O160" s="102">
        <v>2795</v>
      </c>
      <c r="P160" s="102">
        <v>2784</v>
      </c>
      <c r="Q160" s="102">
        <v>2773</v>
      </c>
      <c r="R160" s="102">
        <v>2762</v>
      </c>
      <c r="S160" s="101">
        <v>35395</v>
      </c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10"/>
      <c r="AK160" s="10"/>
      <c r="AL160" s="10"/>
    </row>
    <row r="161" spans="1:38" customFormat="1" x14ac:dyDescent="0.25">
      <c r="A161" s="10"/>
      <c r="B161" s="76"/>
      <c r="C161" s="76"/>
      <c r="D161" s="76"/>
      <c r="E161" s="76" t="s">
        <v>106</v>
      </c>
      <c r="F161" s="76"/>
      <c r="G161" s="102">
        <v>2325</v>
      </c>
      <c r="H161" s="102">
        <v>2335</v>
      </c>
      <c r="I161" s="102">
        <v>2346</v>
      </c>
      <c r="J161" s="102">
        <v>2357</v>
      </c>
      <c r="K161" s="102">
        <v>2368</v>
      </c>
      <c r="L161" s="102">
        <v>2379</v>
      </c>
      <c r="M161" s="102">
        <v>2389</v>
      </c>
      <c r="N161" s="102">
        <v>2400</v>
      </c>
      <c r="O161" s="102">
        <v>2411</v>
      </c>
      <c r="P161" s="102">
        <v>2422</v>
      </c>
      <c r="Q161" s="102">
        <v>2434</v>
      </c>
      <c r="R161" s="102">
        <v>2446</v>
      </c>
      <c r="S161" s="101">
        <v>27084</v>
      </c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10"/>
      <c r="AK161" s="10"/>
      <c r="AL161" s="10"/>
    </row>
    <row r="162" spans="1:38" customFormat="1" ht="15.75" thickBot="1" x14ac:dyDescent="0.3">
      <c r="A162" s="10"/>
      <c r="B162" s="76"/>
      <c r="C162" s="76"/>
      <c r="D162" s="76"/>
      <c r="E162" s="76" t="s">
        <v>107</v>
      </c>
      <c r="F162" s="76"/>
      <c r="G162" s="102">
        <f t="shared" ref="G162:R162" si="50">ROUND($S162/12,0)</f>
        <v>0</v>
      </c>
      <c r="H162" s="102">
        <f t="shared" si="50"/>
        <v>0</v>
      </c>
      <c r="I162" s="102">
        <f t="shared" si="50"/>
        <v>0</v>
      </c>
      <c r="J162" s="102">
        <f t="shared" si="50"/>
        <v>0</v>
      </c>
      <c r="K162" s="102">
        <f t="shared" si="50"/>
        <v>0</v>
      </c>
      <c r="L162" s="102">
        <f t="shared" si="50"/>
        <v>0</v>
      </c>
      <c r="M162" s="102">
        <f t="shared" si="50"/>
        <v>0</v>
      </c>
      <c r="N162" s="102">
        <f t="shared" si="50"/>
        <v>0</v>
      </c>
      <c r="O162" s="102">
        <f t="shared" si="50"/>
        <v>0</v>
      </c>
      <c r="P162" s="102">
        <f t="shared" si="50"/>
        <v>0</v>
      </c>
      <c r="Q162" s="102">
        <f t="shared" si="50"/>
        <v>0</v>
      </c>
      <c r="R162" s="102">
        <f t="shared" si="50"/>
        <v>0</v>
      </c>
      <c r="S162" s="101">
        <v>0</v>
      </c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10"/>
      <c r="AK162" s="10"/>
      <c r="AL162" s="10"/>
    </row>
    <row r="163" spans="1:38" customFormat="1" ht="15.75" thickBot="1" x14ac:dyDescent="0.3">
      <c r="A163" s="10"/>
      <c r="B163" s="76"/>
      <c r="C163" s="76" t="s">
        <v>108</v>
      </c>
      <c r="D163" s="76"/>
      <c r="E163" s="76"/>
      <c r="F163" s="76"/>
      <c r="G163" s="103">
        <f t="shared" ref="G163:R163" si="51">G161+G160+G159+G156+G153+G146+G139+G120+G126+G101+G83+G55</f>
        <v>49452</v>
      </c>
      <c r="H163" s="103">
        <f t="shared" si="51"/>
        <v>49451</v>
      </c>
      <c r="I163" s="103">
        <f t="shared" si="51"/>
        <v>52624</v>
      </c>
      <c r="J163" s="103">
        <f t="shared" si="51"/>
        <v>52625</v>
      </c>
      <c r="K163" s="103">
        <f t="shared" si="51"/>
        <v>52625</v>
      </c>
      <c r="L163" s="103">
        <f t="shared" si="51"/>
        <v>52625</v>
      </c>
      <c r="M163" s="103">
        <f t="shared" si="51"/>
        <v>52622</v>
      </c>
      <c r="N163" s="103">
        <f t="shared" si="51"/>
        <v>52623</v>
      </c>
      <c r="O163" s="103">
        <f t="shared" si="51"/>
        <v>52619</v>
      </c>
      <c r="P163" s="103">
        <f t="shared" si="51"/>
        <v>52618</v>
      </c>
      <c r="Q163" s="103">
        <f t="shared" si="51"/>
        <v>52616</v>
      </c>
      <c r="R163" s="103">
        <f t="shared" si="51"/>
        <v>52620</v>
      </c>
      <c r="S163" s="104">
        <v>625119.99842099997</v>
      </c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10"/>
      <c r="AK163" s="10"/>
      <c r="AL163" s="10"/>
    </row>
    <row r="164" spans="1:38" customFormat="1" x14ac:dyDescent="0.25">
      <c r="A164" s="10"/>
      <c r="B164" s="76" t="s">
        <v>235</v>
      </c>
      <c r="C164" s="76"/>
      <c r="D164" s="76"/>
      <c r="E164" s="76"/>
      <c r="F164" s="76"/>
      <c r="G164" s="102">
        <f t="shared" ref="G164:R164" si="52">G33-G163</f>
        <v>-5736</v>
      </c>
      <c r="H164" s="102">
        <f t="shared" si="52"/>
        <v>-11445</v>
      </c>
      <c r="I164" s="102">
        <f t="shared" si="52"/>
        <v>-11278</v>
      </c>
      <c r="J164" s="102">
        <f t="shared" si="52"/>
        <v>-6609</v>
      </c>
      <c r="K164" s="102">
        <f t="shared" si="52"/>
        <v>-4379</v>
      </c>
      <c r="L164" s="102">
        <f t="shared" si="52"/>
        <v>22061</v>
      </c>
      <c r="M164" s="102">
        <f t="shared" si="52"/>
        <v>540</v>
      </c>
      <c r="N164" s="102">
        <f t="shared" si="52"/>
        <v>3789</v>
      </c>
      <c r="O164" s="102">
        <f t="shared" si="52"/>
        <v>5230</v>
      </c>
      <c r="P164" s="102">
        <f t="shared" si="52"/>
        <v>16171</v>
      </c>
      <c r="Q164" s="102">
        <f t="shared" si="52"/>
        <v>-5069</v>
      </c>
      <c r="R164" s="102">
        <f t="shared" si="52"/>
        <v>-3275</v>
      </c>
      <c r="S164" s="101">
        <v>1.5790000325068831E-3</v>
      </c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10"/>
      <c r="AK164" s="10"/>
      <c r="AL164" s="10"/>
    </row>
    <row r="165" spans="1:38" s="90" customFormat="1" x14ac:dyDescent="0.25">
      <c r="A165" s="88"/>
      <c r="B165" s="89"/>
      <c r="C165" s="89"/>
      <c r="D165" s="89"/>
      <c r="E165" s="89"/>
      <c r="F165" s="89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93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</row>
    <row r="166" spans="1:38" s="88" customFormat="1" x14ac:dyDescent="0.25">
      <c r="B166" s="89"/>
      <c r="C166" s="89"/>
      <c r="D166" s="89"/>
      <c r="E166" s="89"/>
      <c r="F166" s="89"/>
      <c r="S166" s="93"/>
    </row>
    <row r="167" spans="1:38" s="88" customFormat="1" x14ac:dyDescent="0.25">
      <c r="B167" s="89"/>
      <c r="C167" s="89"/>
      <c r="D167" s="89"/>
      <c r="E167" s="89"/>
      <c r="F167" s="89"/>
      <c r="S167" s="93"/>
    </row>
    <row r="168" spans="1:38" s="88" customFormat="1" x14ac:dyDescent="0.25">
      <c r="B168" s="89"/>
      <c r="C168" s="89"/>
      <c r="D168" s="89"/>
      <c r="E168" s="89"/>
      <c r="F168" s="89"/>
      <c r="S168" s="93"/>
    </row>
    <row r="169" spans="1:38" s="88" customFormat="1" x14ac:dyDescent="0.25">
      <c r="B169" s="89"/>
      <c r="C169" s="89"/>
      <c r="D169" s="89"/>
      <c r="E169" s="89"/>
      <c r="F169" s="89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5"/>
    </row>
    <row r="170" spans="1:38" s="88" customFormat="1" x14ac:dyDescent="0.25">
      <c r="B170" s="89"/>
      <c r="C170" s="89"/>
      <c r="D170" s="89"/>
      <c r="E170" s="89"/>
      <c r="F170" s="89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</row>
    <row r="171" spans="1:38" s="88" customFormat="1" x14ac:dyDescent="0.25">
      <c r="B171" s="89"/>
      <c r="C171" s="89"/>
      <c r="D171" s="89"/>
      <c r="E171" s="89"/>
      <c r="F171" s="89"/>
      <c r="G171" s="97"/>
      <c r="H171" s="97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</row>
    <row r="172" spans="1:38" s="88" customFormat="1" x14ac:dyDescent="0.25">
      <c r="B172" s="89"/>
      <c r="C172" s="89"/>
      <c r="D172" s="89"/>
      <c r="E172" s="89"/>
      <c r="F172" s="89"/>
      <c r="G172" s="97"/>
      <c r="H172" s="97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38" s="88" customFormat="1" x14ac:dyDescent="0.25">
      <c r="B173" s="89"/>
      <c r="C173" s="89"/>
      <c r="D173" s="89"/>
      <c r="E173" s="89"/>
      <c r="F173" s="89"/>
      <c r="G173" s="97"/>
      <c r="H173" s="97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5"/>
    </row>
    <row r="174" spans="1:38" s="88" customFormat="1" x14ac:dyDescent="0.25">
      <c r="B174" s="89"/>
      <c r="C174" s="89"/>
      <c r="D174" s="89"/>
      <c r="E174" s="89"/>
      <c r="F174" s="89"/>
      <c r="G174" s="97"/>
      <c r="H174" s="97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1:38" s="88" customFormat="1" x14ac:dyDescent="0.25">
      <c r="B175" s="89"/>
      <c r="C175" s="89"/>
      <c r="D175" s="89"/>
      <c r="E175" s="89"/>
      <c r="F175" s="89"/>
      <c r="G175" s="97"/>
      <c r="H175" s="97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1:38" s="88" customFormat="1" x14ac:dyDescent="0.25">
      <c r="B176" s="89"/>
      <c r="C176" s="89"/>
      <c r="D176" s="89"/>
      <c r="E176" s="89"/>
      <c r="F176" s="89"/>
      <c r="G176" s="97"/>
      <c r="H176" s="97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5"/>
    </row>
    <row r="177" spans="1:38" s="88" customFormat="1" x14ac:dyDescent="0.25">
      <c r="A177" s="10"/>
      <c r="B177" s="74"/>
      <c r="C177" s="74"/>
      <c r="D177" s="74"/>
      <c r="E177" s="74"/>
      <c r="F177" s="74"/>
      <c r="G177" s="81"/>
      <c r="H177" s="81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4"/>
      <c r="AJ177" s="10"/>
      <c r="AK177" s="10"/>
      <c r="AL177" s="10"/>
    </row>
    <row r="178" spans="1:38" s="88" customFormat="1" x14ac:dyDescent="0.25">
      <c r="A178" s="10"/>
      <c r="B178" s="74"/>
      <c r="C178" s="74"/>
      <c r="D178" s="74"/>
      <c r="E178" s="74"/>
      <c r="F178" s="74"/>
      <c r="G178" s="81"/>
      <c r="H178" s="81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4"/>
      <c r="AJ178" s="10"/>
      <c r="AK178" s="10"/>
      <c r="AL178" s="10"/>
    </row>
    <row r="179" spans="1:38" s="88" customFormat="1" x14ac:dyDescent="0.25">
      <c r="A179" s="10"/>
      <c r="B179" s="74"/>
      <c r="C179" s="74"/>
      <c r="D179" s="74"/>
      <c r="E179" s="74"/>
      <c r="F179" s="74"/>
      <c r="G179" s="81"/>
      <c r="H179" s="8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83"/>
      <c r="AJ179" s="10"/>
      <c r="AK179" s="10"/>
      <c r="AL179" s="10"/>
    </row>
    <row r="180" spans="1:38" s="88" customFormat="1" x14ac:dyDescent="0.25">
      <c r="A180" s="10"/>
      <c r="B180" s="74"/>
      <c r="C180" s="74"/>
      <c r="D180" s="74"/>
      <c r="E180" s="74"/>
      <c r="F180" s="74"/>
      <c r="G180" s="81"/>
      <c r="H180" s="8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83"/>
      <c r="AJ180" s="10"/>
      <c r="AK180" s="10"/>
      <c r="AL180" s="10"/>
    </row>
    <row r="181" spans="1:38" s="88" customFormat="1" x14ac:dyDescent="0.25">
      <c r="A181" s="10"/>
      <c r="B181" s="74"/>
      <c r="C181" s="74"/>
      <c r="D181" s="74"/>
      <c r="E181" s="74"/>
      <c r="F181" s="74"/>
      <c r="G181" s="81"/>
      <c r="H181" s="8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83"/>
      <c r="AJ181" s="10"/>
      <c r="AK181" s="10"/>
      <c r="AL181" s="10"/>
    </row>
    <row r="182" spans="1:38" s="88" customFormat="1" x14ac:dyDescent="0.25">
      <c r="A182" s="10"/>
      <c r="B182" s="74"/>
      <c r="C182" s="74"/>
      <c r="D182" s="74"/>
      <c r="E182" s="74"/>
      <c r="F182" s="74"/>
      <c r="G182" s="81"/>
      <c r="H182" s="8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83"/>
      <c r="AJ182" s="10"/>
      <c r="AK182" s="10"/>
      <c r="AL182" s="10"/>
    </row>
    <row r="183" spans="1:38" s="88" customFormat="1" x14ac:dyDescent="0.25">
      <c r="A183" s="10"/>
      <c r="B183" s="74"/>
      <c r="C183" s="74"/>
      <c r="D183" s="74"/>
      <c r="E183" s="74"/>
      <c r="F183" s="74"/>
      <c r="G183" s="81"/>
      <c r="H183" s="8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83"/>
      <c r="AJ183" s="10"/>
      <c r="AK183" s="10"/>
      <c r="AL183" s="10"/>
    </row>
  </sheetData>
  <sheetProtection algorithmName="SHA-512" hashValue="Z+Yj3pSoW02Z0dZo0wnep00lcxCIk7z/zvkov+vfoSOZJgbbnxgvrKc4ww7HZ+qudzef9IAnQmALU7t9xI2fQg==" saltValue="ba+1QeCW+qgN9y/eWEnUi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642E-8916-487F-A4FE-28B7BFD7D52A}">
  <sheetPr codeName="Sheet1"/>
  <dimension ref="A1:AL186"/>
  <sheetViews>
    <sheetView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H8" sqref="H7:H8"/>
    </sheetView>
  </sheetViews>
  <sheetFormatPr defaultRowHeight="15" x14ac:dyDescent="0.25"/>
  <cols>
    <col min="1" max="1" width="3.42578125" style="10" customWidth="1"/>
    <col min="2" max="5" width="3" style="74" customWidth="1"/>
    <col min="6" max="6" width="27.28515625" style="74" customWidth="1"/>
    <col min="7" max="7" width="10.28515625" style="10" bestFit="1" customWidth="1"/>
    <col min="8" max="18" width="10.85546875" style="10" bestFit="1" customWidth="1"/>
    <col min="19" max="19" width="13.85546875" style="83" customWidth="1"/>
    <col min="20" max="35" width="9.140625" style="88"/>
    <col min="36" max="16384" width="9.140625" style="10"/>
  </cols>
  <sheetData>
    <row r="1" spans="1:38" customFormat="1" x14ac:dyDescent="0.25">
      <c r="A1" s="10"/>
      <c r="B1" s="74" t="s">
        <v>239</v>
      </c>
      <c r="C1" s="74"/>
      <c r="D1" s="74"/>
      <c r="E1" s="74"/>
      <c r="F1" s="74"/>
      <c r="S1" s="77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10"/>
      <c r="AK1" s="10"/>
      <c r="AL1" s="10"/>
    </row>
    <row r="2" spans="1:38" ht="15.75" thickBot="1" x14ac:dyDescent="0.3">
      <c r="B2" s="74" t="s">
        <v>236</v>
      </c>
      <c r="C2" s="75"/>
      <c r="D2" s="75"/>
      <c r="E2" s="75"/>
      <c r="F2" s="75"/>
      <c r="G2" s="70">
        <v>43665</v>
      </c>
      <c r="H2" s="70">
        <v>43696</v>
      </c>
      <c r="I2" s="70">
        <v>43727</v>
      </c>
      <c r="J2" s="70">
        <v>43757</v>
      </c>
      <c r="K2" s="70">
        <v>43788</v>
      </c>
      <c r="L2" s="70">
        <v>43818</v>
      </c>
      <c r="M2" s="70">
        <v>43485</v>
      </c>
      <c r="N2" s="70">
        <v>43516</v>
      </c>
      <c r="O2" s="70">
        <v>43544</v>
      </c>
      <c r="P2" s="70">
        <v>43575</v>
      </c>
      <c r="Q2" s="70">
        <v>43605</v>
      </c>
      <c r="R2" s="70">
        <v>43636</v>
      </c>
      <c r="S2" s="73" t="s">
        <v>137</v>
      </c>
    </row>
    <row r="3" spans="1:38" customFormat="1" ht="33.75" customHeight="1" thickTop="1" x14ac:dyDescent="0.25">
      <c r="A3" s="10"/>
      <c r="B3" s="76" t="s">
        <v>138</v>
      </c>
      <c r="C3" s="76"/>
      <c r="D3" s="76"/>
      <c r="E3" s="76"/>
      <c r="F3" s="76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10"/>
      <c r="AK3" s="10"/>
      <c r="AL3" s="10"/>
    </row>
    <row r="4" spans="1:38" customFormat="1" x14ac:dyDescent="0.25">
      <c r="A4" s="10"/>
      <c r="B4" s="76"/>
      <c r="C4" s="76" t="s">
        <v>2</v>
      </c>
      <c r="D4" s="76"/>
      <c r="E4" s="76"/>
      <c r="F4" s="76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7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10"/>
      <c r="AK4" s="10"/>
      <c r="AL4" s="10"/>
    </row>
    <row r="5" spans="1:38" customFormat="1" x14ac:dyDescent="0.25">
      <c r="A5" s="10"/>
      <c r="B5" s="76"/>
      <c r="C5" s="76"/>
      <c r="D5" s="76" t="s">
        <v>139</v>
      </c>
      <c r="E5" s="76"/>
      <c r="F5" s="76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7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10"/>
      <c r="AK5" s="10"/>
      <c r="AL5" s="10"/>
    </row>
    <row r="6" spans="1:38" customFormat="1" x14ac:dyDescent="0.25">
      <c r="A6" s="10"/>
      <c r="B6" s="76"/>
      <c r="C6" s="76"/>
      <c r="D6" s="76"/>
      <c r="E6" s="76" t="s">
        <v>3</v>
      </c>
      <c r="F6" s="76"/>
      <c r="G6" s="62">
        <v>0</v>
      </c>
      <c r="H6" s="62">
        <v>2000</v>
      </c>
      <c r="I6" s="62">
        <v>0</v>
      </c>
      <c r="J6" s="62">
        <v>2000</v>
      </c>
      <c r="K6" s="62">
        <v>0</v>
      </c>
      <c r="L6" s="62">
        <v>2000</v>
      </c>
      <c r="M6" s="62">
        <v>0</v>
      </c>
      <c r="N6" s="62">
        <v>2000</v>
      </c>
      <c r="O6" s="62">
        <v>0</v>
      </c>
      <c r="P6" s="62">
        <v>2000</v>
      </c>
      <c r="Q6" s="62">
        <v>0</v>
      </c>
      <c r="R6" s="62">
        <v>2000</v>
      </c>
      <c r="S6" s="78">
        <v>12000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10"/>
      <c r="AK6" s="10"/>
      <c r="AL6" s="10"/>
    </row>
    <row r="7" spans="1:38" customFormat="1" x14ac:dyDescent="0.25">
      <c r="A7" s="10"/>
      <c r="B7" s="76"/>
      <c r="C7" s="76"/>
      <c r="D7" s="76"/>
      <c r="E7" s="76" t="s">
        <v>4</v>
      </c>
      <c r="F7" s="76"/>
      <c r="G7" s="62">
        <v>1090</v>
      </c>
      <c r="H7" s="62">
        <v>880</v>
      </c>
      <c r="I7" s="62">
        <v>1050</v>
      </c>
      <c r="J7" s="62">
        <v>1130</v>
      </c>
      <c r="K7" s="62">
        <v>1260</v>
      </c>
      <c r="L7" s="62">
        <v>2020</v>
      </c>
      <c r="M7" s="62">
        <v>1420</v>
      </c>
      <c r="N7" s="62">
        <v>1450</v>
      </c>
      <c r="O7" s="62">
        <v>1410</v>
      </c>
      <c r="P7" s="62">
        <v>1400</v>
      </c>
      <c r="Q7" s="62">
        <v>1180</v>
      </c>
      <c r="R7" s="62">
        <v>1172</v>
      </c>
      <c r="S7" s="78">
        <v>15462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10"/>
      <c r="AK7" s="10"/>
      <c r="AL7" s="10"/>
    </row>
    <row r="8" spans="1:38" customFormat="1" x14ac:dyDescent="0.25">
      <c r="A8" s="10"/>
      <c r="B8" s="76"/>
      <c r="C8" s="76"/>
      <c r="D8" s="76"/>
      <c r="E8" s="76" t="s">
        <v>5</v>
      </c>
      <c r="F8" s="76"/>
      <c r="G8" s="62">
        <v>1650</v>
      </c>
      <c r="H8" s="62">
        <v>1330</v>
      </c>
      <c r="I8" s="62">
        <v>1580</v>
      </c>
      <c r="J8" s="62">
        <v>1710</v>
      </c>
      <c r="K8" s="62">
        <v>1910</v>
      </c>
      <c r="L8" s="62">
        <v>3060</v>
      </c>
      <c r="M8" s="62">
        <v>2140</v>
      </c>
      <c r="N8" s="62">
        <v>2200</v>
      </c>
      <c r="O8" s="62">
        <v>2120</v>
      </c>
      <c r="P8" s="62">
        <v>2120</v>
      </c>
      <c r="Q8" s="62">
        <v>1780</v>
      </c>
      <c r="R8" s="62">
        <v>1761</v>
      </c>
      <c r="S8" s="78">
        <v>23361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10"/>
      <c r="AK8" s="10"/>
      <c r="AL8" s="10"/>
    </row>
    <row r="9" spans="1:38" customFormat="1" x14ac:dyDescent="0.25">
      <c r="A9" s="10"/>
      <c r="B9" s="76"/>
      <c r="C9" s="76"/>
      <c r="D9" s="76"/>
      <c r="E9" s="76" t="s">
        <v>6</v>
      </c>
      <c r="F9" s="76"/>
      <c r="G9" s="62">
        <v>32230</v>
      </c>
      <c r="H9" s="62">
        <v>26050</v>
      </c>
      <c r="I9" s="62">
        <v>30970</v>
      </c>
      <c r="J9" s="62">
        <v>33430</v>
      </c>
      <c r="K9" s="62">
        <v>37330</v>
      </c>
      <c r="L9" s="62">
        <v>59860</v>
      </c>
      <c r="M9" s="62">
        <v>41860</v>
      </c>
      <c r="N9" s="62">
        <v>43020</v>
      </c>
      <c r="O9" s="62">
        <v>41580</v>
      </c>
      <c r="P9" s="62">
        <v>41530</v>
      </c>
      <c r="Q9" s="62">
        <v>34850</v>
      </c>
      <c r="R9" s="62">
        <v>34675</v>
      </c>
      <c r="S9" s="78">
        <v>457385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10"/>
      <c r="AK9" s="10"/>
      <c r="AL9" s="10"/>
    </row>
    <row r="10" spans="1:38" customFormat="1" x14ac:dyDescent="0.25">
      <c r="A10" s="10"/>
      <c r="B10" s="76"/>
      <c r="C10" s="76"/>
      <c r="D10" s="76"/>
      <c r="E10" s="76" t="s">
        <v>140</v>
      </c>
      <c r="F10" s="76"/>
      <c r="G10" s="62">
        <f t="shared" ref="G10:R10" si="0">$S10/12</f>
        <v>0</v>
      </c>
      <c r="H10" s="62">
        <f t="shared" si="0"/>
        <v>0</v>
      </c>
      <c r="I10" s="62">
        <f t="shared" si="0"/>
        <v>0</v>
      </c>
      <c r="J10" s="62">
        <f t="shared" si="0"/>
        <v>0</v>
      </c>
      <c r="K10" s="62">
        <f t="shared" si="0"/>
        <v>0</v>
      </c>
      <c r="L10" s="62">
        <f t="shared" si="0"/>
        <v>0</v>
      </c>
      <c r="M10" s="62">
        <f t="shared" si="0"/>
        <v>0</v>
      </c>
      <c r="N10" s="62">
        <f t="shared" si="0"/>
        <v>0</v>
      </c>
      <c r="O10" s="62">
        <f t="shared" si="0"/>
        <v>0</v>
      </c>
      <c r="P10" s="62">
        <f t="shared" si="0"/>
        <v>0</v>
      </c>
      <c r="Q10" s="62">
        <f t="shared" si="0"/>
        <v>0</v>
      </c>
      <c r="R10" s="62">
        <f t="shared" si="0"/>
        <v>0</v>
      </c>
      <c r="S10" s="78">
        <v>0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10"/>
      <c r="AK10" s="10"/>
      <c r="AL10" s="10"/>
    </row>
    <row r="11" spans="1:38" customFormat="1" x14ac:dyDescent="0.25">
      <c r="A11" s="10"/>
      <c r="B11" s="76"/>
      <c r="C11" s="76"/>
      <c r="D11" s="76" t="s">
        <v>141</v>
      </c>
      <c r="E11" s="76"/>
      <c r="F11" s="76"/>
      <c r="G11" s="71">
        <f t="shared" ref="G11:R11" si="1">SUM(G6:G10)</f>
        <v>34970</v>
      </c>
      <c r="H11" s="71">
        <f t="shared" si="1"/>
        <v>30260</v>
      </c>
      <c r="I11" s="71">
        <f t="shared" si="1"/>
        <v>33600</v>
      </c>
      <c r="J11" s="71">
        <f t="shared" si="1"/>
        <v>38270</v>
      </c>
      <c r="K11" s="71">
        <f t="shared" si="1"/>
        <v>40500</v>
      </c>
      <c r="L11" s="71">
        <f t="shared" si="1"/>
        <v>66940</v>
      </c>
      <c r="M11" s="71">
        <f t="shared" si="1"/>
        <v>45420</v>
      </c>
      <c r="N11" s="71">
        <f t="shared" si="1"/>
        <v>48670</v>
      </c>
      <c r="O11" s="71">
        <f t="shared" si="1"/>
        <v>45110</v>
      </c>
      <c r="P11" s="71">
        <f t="shared" si="1"/>
        <v>47050</v>
      </c>
      <c r="Q11" s="71">
        <f t="shared" si="1"/>
        <v>37810</v>
      </c>
      <c r="R11" s="71">
        <f t="shared" si="1"/>
        <v>39608</v>
      </c>
      <c r="S11" s="79">
        <v>508208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10"/>
      <c r="AK11" s="10"/>
      <c r="AL11" s="10"/>
    </row>
    <row r="12" spans="1:38" customFormat="1" x14ac:dyDescent="0.25">
      <c r="A12" s="10"/>
      <c r="B12" s="76"/>
      <c r="C12" s="76"/>
      <c r="D12" s="76" t="s">
        <v>142</v>
      </c>
      <c r="E12" s="76"/>
      <c r="F12" s="76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7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10"/>
      <c r="AK12" s="10"/>
      <c r="AL12" s="10"/>
    </row>
    <row r="13" spans="1:38" customFormat="1" x14ac:dyDescent="0.25">
      <c r="A13" s="10"/>
      <c r="B13" s="76"/>
      <c r="C13" s="76"/>
      <c r="D13" s="76"/>
      <c r="E13" s="76" t="s">
        <v>7</v>
      </c>
      <c r="F13" s="76"/>
      <c r="G13" s="62">
        <f>ROUND($S13/12,0)</f>
        <v>5151</v>
      </c>
      <c r="H13" s="62">
        <f t="shared" ref="H13:R13" si="2">ROUND($S13/12,0)</f>
        <v>5151</v>
      </c>
      <c r="I13" s="62">
        <f t="shared" si="2"/>
        <v>5151</v>
      </c>
      <c r="J13" s="62">
        <f t="shared" si="2"/>
        <v>5151</v>
      </c>
      <c r="K13" s="62">
        <f t="shared" si="2"/>
        <v>5151</v>
      </c>
      <c r="L13" s="62">
        <f t="shared" si="2"/>
        <v>5151</v>
      </c>
      <c r="M13" s="62">
        <f t="shared" si="2"/>
        <v>5151</v>
      </c>
      <c r="N13" s="62">
        <f t="shared" si="2"/>
        <v>5151</v>
      </c>
      <c r="O13" s="62">
        <f t="shared" si="2"/>
        <v>5151</v>
      </c>
      <c r="P13" s="62">
        <f t="shared" si="2"/>
        <v>5151</v>
      </c>
      <c r="Q13" s="62">
        <f t="shared" si="2"/>
        <v>5151</v>
      </c>
      <c r="R13" s="62">
        <f t="shared" si="2"/>
        <v>5151</v>
      </c>
      <c r="S13" s="78">
        <v>61812</v>
      </c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10"/>
      <c r="AK13" s="10"/>
      <c r="AL13" s="10"/>
    </row>
    <row r="14" spans="1:38" customFormat="1" x14ac:dyDescent="0.25">
      <c r="A14" s="10"/>
      <c r="B14" s="76"/>
      <c r="C14" s="76"/>
      <c r="D14" s="76"/>
      <c r="E14" s="76" t="s">
        <v>8</v>
      </c>
      <c r="F14" s="76"/>
      <c r="G14" s="62">
        <f t="shared" ref="G14:R18" si="3">ROUND($S14/12,0)</f>
        <v>281</v>
      </c>
      <c r="H14" s="62">
        <f t="shared" si="3"/>
        <v>281</v>
      </c>
      <c r="I14" s="62">
        <f t="shared" si="3"/>
        <v>281</v>
      </c>
      <c r="J14" s="62">
        <f t="shared" si="3"/>
        <v>281</v>
      </c>
      <c r="K14" s="62">
        <f t="shared" si="3"/>
        <v>281</v>
      </c>
      <c r="L14" s="62">
        <f t="shared" si="3"/>
        <v>281</v>
      </c>
      <c r="M14" s="62">
        <v>280</v>
      </c>
      <c r="N14" s="62">
        <v>280</v>
      </c>
      <c r="O14" s="62">
        <v>280</v>
      </c>
      <c r="P14" s="62">
        <v>280</v>
      </c>
      <c r="Q14" s="62">
        <v>280</v>
      </c>
      <c r="R14" s="62">
        <v>280</v>
      </c>
      <c r="S14" s="78">
        <v>3366</v>
      </c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10"/>
      <c r="AK14" s="10"/>
      <c r="AL14" s="10"/>
    </row>
    <row r="15" spans="1:38" customFormat="1" x14ac:dyDescent="0.25">
      <c r="A15" s="10"/>
      <c r="B15" s="76"/>
      <c r="C15" s="76"/>
      <c r="D15" s="76"/>
      <c r="E15" s="76" t="s">
        <v>9</v>
      </c>
      <c r="F15" s="76"/>
      <c r="G15" s="62">
        <f t="shared" si="3"/>
        <v>1020</v>
      </c>
      <c r="H15" s="62">
        <f t="shared" si="3"/>
        <v>1020</v>
      </c>
      <c r="I15" s="62">
        <f t="shared" si="3"/>
        <v>1020</v>
      </c>
      <c r="J15" s="62">
        <f t="shared" si="3"/>
        <v>1020</v>
      </c>
      <c r="K15" s="62">
        <f t="shared" si="3"/>
        <v>1020</v>
      </c>
      <c r="L15" s="62">
        <f t="shared" si="3"/>
        <v>1020</v>
      </c>
      <c r="M15" s="62">
        <f t="shared" si="3"/>
        <v>1020</v>
      </c>
      <c r="N15" s="62">
        <f t="shared" si="3"/>
        <v>1020</v>
      </c>
      <c r="O15" s="62">
        <f t="shared" si="3"/>
        <v>1020</v>
      </c>
      <c r="P15" s="62">
        <f t="shared" si="3"/>
        <v>1020</v>
      </c>
      <c r="Q15" s="62">
        <f t="shared" si="3"/>
        <v>1020</v>
      </c>
      <c r="R15" s="62">
        <f t="shared" si="3"/>
        <v>1020</v>
      </c>
      <c r="S15" s="78">
        <v>12240</v>
      </c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10"/>
      <c r="AK15" s="10"/>
      <c r="AL15" s="10"/>
    </row>
    <row r="16" spans="1:38" customFormat="1" x14ac:dyDescent="0.25">
      <c r="A16" s="10"/>
      <c r="B16" s="76"/>
      <c r="C16" s="76"/>
      <c r="D16" s="76"/>
      <c r="E16" s="76" t="s">
        <v>10</v>
      </c>
      <c r="F16" s="76"/>
      <c r="G16" s="62">
        <f t="shared" si="3"/>
        <v>213</v>
      </c>
      <c r="H16" s="62">
        <f t="shared" si="3"/>
        <v>213</v>
      </c>
      <c r="I16" s="62">
        <f t="shared" si="3"/>
        <v>213</v>
      </c>
      <c r="J16" s="62">
        <f t="shared" si="3"/>
        <v>213</v>
      </c>
      <c r="K16" s="62">
        <f t="shared" si="3"/>
        <v>213</v>
      </c>
      <c r="L16" s="62">
        <f t="shared" si="3"/>
        <v>213</v>
      </c>
      <c r="M16" s="62">
        <v>212</v>
      </c>
      <c r="N16" s="62">
        <v>212</v>
      </c>
      <c r="O16" s="62">
        <v>212</v>
      </c>
      <c r="P16" s="62">
        <v>212</v>
      </c>
      <c r="Q16" s="62">
        <v>212</v>
      </c>
      <c r="R16" s="62">
        <v>212</v>
      </c>
      <c r="S16" s="78">
        <v>2550</v>
      </c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10"/>
      <c r="AK16" s="10"/>
      <c r="AL16" s="10"/>
    </row>
    <row r="17" spans="1:38" customFormat="1" x14ac:dyDescent="0.25">
      <c r="A17" s="10"/>
      <c r="B17" s="76"/>
      <c r="C17" s="76"/>
      <c r="D17" s="76"/>
      <c r="E17" s="76" t="s">
        <v>11</v>
      </c>
      <c r="F17" s="76"/>
      <c r="G17" s="62">
        <f t="shared" si="3"/>
        <v>612</v>
      </c>
      <c r="H17" s="62">
        <f t="shared" si="3"/>
        <v>612</v>
      </c>
      <c r="I17" s="62">
        <f t="shared" si="3"/>
        <v>612</v>
      </c>
      <c r="J17" s="62">
        <f t="shared" si="3"/>
        <v>612</v>
      </c>
      <c r="K17" s="62">
        <f t="shared" si="3"/>
        <v>612</v>
      </c>
      <c r="L17" s="62">
        <f t="shared" si="3"/>
        <v>612</v>
      </c>
      <c r="M17" s="62">
        <f t="shared" si="3"/>
        <v>612</v>
      </c>
      <c r="N17" s="62">
        <f t="shared" si="3"/>
        <v>612</v>
      </c>
      <c r="O17" s="62">
        <f t="shared" si="3"/>
        <v>612</v>
      </c>
      <c r="P17" s="62">
        <f t="shared" si="3"/>
        <v>612</v>
      </c>
      <c r="Q17" s="62">
        <f t="shared" si="3"/>
        <v>612</v>
      </c>
      <c r="R17" s="62">
        <f t="shared" si="3"/>
        <v>612</v>
      </c>
      <c r="S17" s="78">
        <v>7344</v>
      </c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10"/>
      <c r="AK17" s="10"/>
      <c r="AL17" s="10"/>
    </row>
    <row r="18" spans="1:38" customFormat="1" x14ac:dyDescent="0.25">
      <c r="A18" s="10"/>
      <c r="B18" s="76"/>
      <c r="C18" s="76"/>
      <c r="D18" s="76"/>
      <c r="E18" s="76" t="s">
        <v>12</v>
      </c>
      <c r="F18" s="76"/>
      <c r="G18" s="62">
        <f t="shared" si="3"/>
        <v>167</v>
      </c>
      <c r="H18" s="62">
        <f t="shared" si="3"/>
        <v>167</v>
      </c>
      <c r="I18" s="62">
        <f t="shared" si="3"/>
        <v>167</v>
      </c>
      <c r="J18" s="62">
        <f t="shared" si="3"/>
        <v>167</v>
      </c>
      <c r="K18" s="62">
        <f t="shared" si="3"/>
        <v>167</v>
      </c>
      <c r="L18" s="62">
        <f t="shared" si="3"/>
        <v>167</v>
      </c>
      <c r="M18" s="62">
        <f t="shared" si="3"/>
        <v>167</v>
      </c>
      <c r="N18" s="62">
        <f t="shared" si="3"/>
        <v>167</v>
      </c>
      <c r="O18" s="62">
        <v>166</v>
      </c>
      <c r="P18" s="62">
        <v>166</v>
      </c>
      <c r="Q18" s="62">
        <v>166</v>
      </c>
      <c r="R18" s="62">
        <v>166</v>
      </c>
      <c r="S18" s="78">
        <v>2000</v>
      </c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10"/>
      <c r="AK18" s="10"/>
      <c r="AL18" s="10"/>
    </row>
    <row r="19" spans="1:38" customFormat="1" x14ac:dyDescent="0.25">
      <c r="A19" s="10"/>
      <c r="B19" s="76"/>
      <c r="C19" s="76"/>
      <c r="D19" s="76" t="s">
        <v>143</v>
      </c>
      <c r="E19" s="76"/>
      <c r="F19" s="76"/>
      <c r="G19" s="71">
        <f t="shared" ref="G19:R19" si="4">SUM(G13:G18)</f>
        <v>7444</v>
      </c>
      <c r="H19" s="71">
        <f t="shared" si="4"/>
        <v>7444</v>
      </c>
      <c r="I19" s="71">
        <f t="shared" si="4"/>
        <v>7444</v>
      </c>
      <c r="J19" s="71">
        <f t="shared" si="4"/>
        <v>7444</v>
      </c>
      <c r="K19" s="71">
        <f t="shared" si="4"/>
        <v>7444</v>
      </c>
      <c r="L19" s="71">
        <f t="shared" si="4"/>
        <v>7444</v>
      </c>
      <c r="M19" s="71">
        <f t="shared" si="4"/>
        <v>7442</v>
      </c>
      <c r="N19" s="71">
        <f t="shared" si="4"/>
        <v>7442</v>
      </c>
      <c r="O19" s="71">
        <f t="shared" si="4"/>
        <v>7441</v>
      </c>
      <c r="P19" s="71">
        <f t="shared" si="4"/>
        <v>7441</v>
      </c>
      <c r="Q19" s="71">
        <f t="shared" si="4"/>
        <v>7441</v>
      </c>
      <c r="R19" s="71">
        <f t="shared" si="4"/>
        <v>7441</v>
      </c>
      <c r="S19" s="79">
        <v>89312</v>
      </c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10"/>
      <c r="AK19" s="10"/>
      <c r="AL19" s="10"/>
    </row>
    <row r="20" spans="1:38" customFormat="1" x14ac:dyDescent="0.25">
      <c r="A20" s="10"/>
      <c r="B20" s="76"/>
      <c r="C20" s="76"/>
      <c r="D20" s="76" t="s">
        <v>144</v>
      </c>
      <c r="E20" s="76"/>
      <c r="F20" s="76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7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0"/>
      <c r="AK20" s="10"/>
      <c r="AL20" s="10"/>
    </row>
    <row r="21" spans="1:38" customFormat="1" x14ac:dyDescent="0.25">
      <c r="A21" s="10"/>
      <c r="B21" s="76"/>
      <c r="C21" s="76"/>
      <c r="D21" s="76"/>
      <c r="E21" s="76" t="s">
        <v>14</v>
      </c>
      <c r="F21" s="76"/>
      <c r="G21" s="62">
        <f t="shared" ref="G21:N21" si="5">ROUND($S21/12,0)</f>
        <v>67</v>
      </c>
      <c r="H21" s="62">
        <f t="shared" si="5"/>
        <v>67</v>
      </c>
      <c r="I21" s="62">
        <f t="shared" si="5"/>
        <v>67</v>
      </c>
      <c r="J21" s="62">
        <f t="shared" si="5"/>
        <v>67</v>
      </c>
      <c r="K21" s="62">
        <f t="shared" si="5"/>
        <v>67</v>
      </c>
      <c r="L21" s="62">
        <f t="shared" si="5"/>
        <v>67</v>
      </c>
      <c r="M21" s="62">
        <f t="shared" si="5"/>
        <v>67</v>
      </c>
      <c r="N21" s="62">
        <f t="shared" si="5"/>
        <v>67</v>
      </c>
      <c r="O21" s="62">
        <v>66</v>
      </c>
      <c r="P21" s="62">
        <v>66</v>
      </c>
      <c r="Q21" s="62">
        <v>66</v>
      </c>
      <c r="R21" s="62">
        <v>66</v>
      </c>
      <c r="S21" s="78">
        <v>800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10"/>
      <c r="AK21" s="10"/>
      <c r="AL21" s="10"/>
    </row>
    <row r="22" spans="1:38" customFormat="1" x14ac:dyDescent="0.25">
      <c r="A22" s="10"/>
      <c r="B22" s="76"/>
      <c r="C22" s="76"/>
      <c r="D22" s="76"/>
      <c r="E22" s="76" t="s">
        <v>15</v>
      </c>
      <c r="F22" s="76"/>
      <c r="G22" s="62">
        <v>1000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5000</v>
      </c>
      <c r="P22" s="62">
        <v>14000</v>
      </c>
      <c r="Q22" s="62">
        <v>2000</v>
      </c>
      <c r="R22" s="62">
        <v>2000</v>
      </c>
      <c r="S22" s="78">
        <v>24000</v>
      </c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10"/>
      <c r="AK22" s="10"/>
      <c r="AL22" s="10"/>
    </row>
    <row r="23" spans="1:38" customFormat="1" x14ac:dyDescent="0.25">
      <c r="A23" s="10"/>
      <c r="B23" s="76"/>
      <c r="C23" s="76"/>
      <c r="D23" s="76" t="s">
        <v>145</v>
      </c>
      <c r="E23" s="76"/>
      <c r="F23" s="76"/>
      <c r="G23" s="71">
        <f t="shared" ref="G23:R23" si="6">SUM(G21:G22)</f>
        <v>1067</v>
      </c>
      <c r="H23" s="71">
        <f t="shared" si="6"/>
        <v>67</v>
      </c>
      <c r="I23" s="71">
        <f t="shared" si="6"/>
        <v>67</v>
      </c>
      <c r="J23" s="71">
        <f t="shared" si="6"/>
        <v>67</v>
      </c>
      <c r="K23" s="71">
        <f t="shared" si="6"/>
        <v>67</v>
      </c>
      <c r="L23" s="71">
        <f t="shared" si="6"/>
        <v>67</v>
      </c>
      <c r="M23" s="71">
        <f t="shared" si="6"/>
        <v>67</v>
      </c>
      <c r="N23" s="71">
        <f t="shared" si="6"/>
        <v>67</v>
      </c>
      <c r="O23" s="71">
        <f t="shared" si="6"/>
        <v>5066</v>
      </c>
      <c r="P23" s="71">
        <f t="shared" si="6"/>
        <v>14066</v>
      </c>
      <c r="Q23" s="71">
        <f t="shared" si="6"/>
        <v>2066</v>
      </c>
      <c r="R23" s="71">
        <f t="shared" si="6"/>
        <v>2066</v>
      </c>
      <c r="S23" s="79">
        <v>24800</v>
      </c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10"/>
      <c r="AK23" s="10"/>
      <c r="AL23" s="10"/>
    </row>
    <row r="24" spans="1:38" customFormat="1" x14ac:dyDescent="0.25">
      <c r="A24" s="10"/>
      <c r="B24" s="76"/>
      <c r="C24" s="76"/>
      <c r="D24" s="76" t="s">
        <v>146</v>
      </c>
      <c r="E24" s="76"/>
      <c r="F24" s="76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7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10"/>
      <c r="AK24" s="10"/>
      <c r="AL24" s="10"/>
    </row>
    <row r="25" spans="1:38" customFormat="1" x14ac:dyDescent="0.25">
      <c r="A25" s="10"/>
      <c r="B25" s="76"/>
      <c r="C25" s="76"/>
      <c r="D25" s="76"/>
      <c r="E25" s="76" t="s">
        <v>17</v>
      </c>
      <c r="F25" s="76"/>
      <c r="G25" s="62">
        <f t="shared" ref="G25:L25" si="7">ROUND($S25/12,0)</f>
        <v>13</v>
      </c>
      <c r="H25" s="62">
        <f t="shared" si="7"/>
        <v>13</v>
      </c>
      <c r="I25" s="62">
        <f t="shared" si="7"/>
        <v>13</v>
      </c>
      <c r="J25" s="62">
        <f t="shared" si="7"/>
        <v>13</v>
      </c>
      <c r="K25" s="62">
        <f t="shared" si="7"/>
        <v>13</v>
      </c>
      <c r="L25" s="62">
        <f t="shared" si="7"/>
        <v>13</v>
      </c>
      <c r="M25" s="62">
        <v>12</v>
      </c>
      <c r="N25" s="62">
        <v>12</v>
      </c>
      <c r="O25" s="62">
        <v>12</v>
      </c>
      <c r="P25" s="62">
        <v>12</v>
      </c>
      <c r="Q25" s="62">
        <v>12</v>
      </c>
      <c r="R25" s="62">
        <v>12</v>
      </c>
      <c r="S25" s="78">
        <v>150</v>
      </c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10"/>
      <c r="AK25" s="10"/>
      <c r="AL25" s="10"/>
    </row>
    <row r="26" spans="1:38" customFormat="1" x14ac:dyDescent="0.25">
      <c r="A26" s="10"/>
      <c r="B26" s="76"/>
      <c r="C26" s="76"/>
      <c r="D26" s="76" t="s">
        <v>147</v>
      </c>
      <c r="E26" s="76"/>
      <c r="F26" s="76"/>
      <c r="G26" s="71">
        <f t="shared" ref="G26:R26" si="8">SUM(G25)</f>
        <v>13</v>
      </c>
      <c r="H26" s="71">
        <f t="shared" si="8"/>
        <v>13</v>
      </c>
      <c r="I26" s="71">
        <f t="shared" si="8"/>
        <v>13</v>
      </c>
      <c r="J26" s="71">
        <f t="shared" si="8"/>
        <v>13</v>
      </c>
      <c r="K26" s="71">
        <f t="shared" si="8"/>
        <v>13</v>
      </c>
      <c r="L26" s="71">
        <f t="shared" si="8"/>
        <v>13</v>
      </c>
      <c r="M26" s="71">
        <f t="shared" si="8"/>
        <v>12</v>
      </c>
      <c r="N26" s="71">
        <f t="shared" si="8"/>
        <v>12</v>
      </c>
      <c r="O26" s="71">
        <f t="shared" si="8"/>
        <v>12</v>
      </c>
      <c r="P26" s="71">
        <f t="shared" si="8"/>
        <v>12</v>
      </c>
      <c r="Q26" s="71">
        <f t="shared" si="8"/>
        <v>12</v>
      </c>
      <c r="R26" s="71">
        <f t="shared" si="8"/>
        <v>12</v>
      </c>
      <c r="S26" s="79">
        <v>150</v>
      </c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10"/>
      <c r="AK26" s="10"/>
      <c r="AL26" s="10"/>
    </row>
    <row r="27" spans="1:38" customFormat="1" x14ac:dyDescent="0.25">
      <c r="A27" s="10"/>
      <c r="B27" s="76"/>
      <c r="C27" s="76"/>
      <c r="D27" s="76" t="s">
        <v>148</v>
      </c>
      <c r="E27" s="76"/>
      <c r="F27" s="76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7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10"/>
      <c r="AK27" s="10"/>
      <c r="AL27" s="10"/>
    </row>
    <row r="28" spans="1:38" customFormat="1" x14ac:dyDescent="0.25">
      <c r="A28" s="10"/>
      <c r="B28" s="76"/>
      <c r="C28" s="76"/>
      <c r="D28" s="76"/>
      <c r="E28" s="76" t="s">
        <v>18</v>
      </c>
      <c r="F28" s="76"/>
      <c r="G28" s="62">
        <f t="shared" ref="G28:P31" si="9">ROUND($S28/12,0)</f>
        <v>21</v>
      </c>
      <c r="H28" s="62">
        <f t="shared" si="9"/>
        <v>21</v>
      </c>
      <c r="I28" s="62">
        <f t="shared" si="9"/>
        <v>21</v>
      </c>
      <c r="J28" s="62">
        <f t="shared" si="9"/>
        <v>21</v>
      </c>
      <c r="K28" s="62">
        <f t="shared" si="9"/>
        <v>21</v>
      </c>
      <c r="L28" s="62">
        <f t="shared" si="9"/>
        <v>21</v>
      </c>
      <c r="M28" s="62">
        <f t="shared" si="9"/>
        <v>21</v>
      </c>
      <c r="N28" s="62">
        <f t="shared" si="9"/>
        <v>21</v>
      </c>
      <c r="O28" s="62">
        <f t="shared" si="9"/>
        <v>21</v>
      </c>
      <c r="P28" s="62">
        <f t="shared" si="9"/>
        <v>21</v>
      </c>
      <c r="Q28" s="62">
        <v>20</v>
      </c>
      <c r="R28" s="62">
        <v>20</v>
      </c>
      <c r="S28" s="78">
        <v>250</v>
      </c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10"/>
      <c r="AK28" s="10"/>
      <c r="AL28" s="10"/>
    </row>
    <row r="29" spans="1:38" customFormat="1" x14ac:dyDescent="0.25">
      <c r="A29" s="10"/>
      <c r="B29" s="76"/>
      <c r="C29" s="76"/>
      <c r="D29" s="76"/>
      <c r="E29" s="76" t="s">
        <v>19</v>
      </c>
      <c r="F29" s="76"/>
      <c r="G29" s="62">
        <f t="shared" si="9"/>
        <v>88</v>
      </c>
      <c r="H29" s="62">
        <f t="shared" si="9"/>
        <v>88</v>
      </c>
      <c r="I29" s="62">
        <f t="shared" si="9"/>
        <v>88</v>
      </c>
      <c r="J29" s="62">
        <f t="shared" si="9"/>
        <v>88</v>
      </c>
      <c r="K29" s="62">
        <f t="shared" si="9"/>
        <v>88</v>
      </c>
      <c r="L29" s="62">
        <f t="shared" si="9"/>
        <v>88</v>
      </c>
      <c r="M29" s="62">
        <v>87</v>
      </c>
      <c r="N29" s="62">
        <v>87</v>
      </c>
      <c r="O29" s="62">
        <v>87</v>
      </c>
      <c r="P29" s="62">
        <v>87</v>
      </c>
      <c r="Q29" s="62">
        <v>87</v>
      </c>
      <c r="R29" s="62">
        <v>87</v>
      </c>
      <c r="S29" s="78">
        <v>1050</v>
      </c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10"/>
      <c r="AK29" s="10"/>
      <c r="AL29" s="10"/>
    </row>
    <row r="30" spans="1:38" customFormat="1" x14ac:dyDescent="0.25">
      <c r="A30" s="10"/>
      <c r="B30" s="76"/>
      <c r="C30" s="76"/>
      <c r="D30" s="76"/>
      <c r="E30" s="76" t="s">
        <v>20</v>
      </c>
      <c r="F30" s="76"/>
      <c r="G30" s="62">
        <f t="shared" si="9"/>
        <v>42</v>
      </c>
      <c r="H30" s="62">
        <f t="shared" si="9"/>
        <v>42</v>
      </c>
      <c r="I30" s="62">
        <f t="shared" si="9"/>
        <v>42</v>
      </c>
      <c r="J30" s="62">
        <f t="shared" si="9"/>
        <v>42</v>
      </c>
      <c r="K30" s="62">
        <f t="shared" si="9"/>
        <v>42</v>
      </c>
      <c r="L30" s="62">
        <f t="shared" si="9"/>
        <v>42</v>
      </c>
      <c r="M30" s="62">
        <f t="shared" si="9"/>
        <v>42</v>
      </c>
      <c r="N30" s="62">
        <f t="shared" si="9"/>
        <v>42</v>
      </c>
      <c r="O30" s="62">
        <v>41</v>
      </c>
      <c r="P30" s="62">
        <v>41</v>
      </c>
      <c r="Q30" s="62">
        <v>41</v>
      </c>
      <c r="R30" s="62">
        <v>41</v>
      </c>
      <c r="S30" s="78">
        <v>500</v>
      </c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10"/>
      <c r="AK30" s="10"/>
      <c r="AL30" s="10"/>
    </row>
    <row r="31" spans="1:38" customFormat="1" ht="15.75" thickBot="1" x14ac:dyDescent="0.3">
      <c r="A31" s="10"/>
      <c r="B31" s="76"/>
      <c r="C31" s="76"/>
      <c r="D31" s="76"/>
      <c r="E31" s="76" t="s">
        <v>149</v>
      </c>
      <c r="F31" s="76"/>
      <c r="G31" s="62">
        <f t="shared" si="9"/>
        <v>71</v>
      </c>
      <c r="H31" s="62">
        <f t="shared" si="9"/>
        <v>71</v>
      </c>
      <c r="I31" s="62">
        <f t="shared" si="9"/>
        <v>71</v>
      </c>
      <c r="J31" s="62">
        <f t="shared" si="9"/>
        <v>71</v>
      </c>
      <c r="K31" s="62">
        <f t="shared" si="9"/>
        <v>71</v>
      </c>
      <c r="L31" s="62">
        <f t="shared" si="9"/>
        <v>71</v>
      </c>
      <c r="M31" s="62">
        <f t="shared" si="9"/>
        <v>71</v>
      </c>
      <c r="N31" s="62">
        <f t="shared" si="9"/>
        <v>71</v>
      </c>
      <c r="O31" s="62">
        <f t="shared" si="9"/>
        <v>71</v>
      </c>
      <c r="P31" s="62">
        <f t="shared" si="9"/>
        <v>71</v>
      </c>
      <c r="Q31" s="62">
        <v>70</v>
      </c>
      <c r="R31" s="62">
        <v>70</v>
      </c>
      <c r="S31" s="78">
        <v>850</v>
      </c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10"/>
      <c r="AK31" s="10"/>
      <c r="AL31" s="10"/>
    </row>
    <row r="32" spans="1:38" customFormat="1" ht="15.75" thickBot="1" x14ac:dyDescent="0.3">
      <c r="A32" s="10"/>
      <c r="B32" s="76"/>
      <c r="C32" s="76"/>
      <c r="D32" s="76" t="s">
        <v>150</v>
      </c>
      <c r="E32" s="76"/>
      <c r="F32" s="76"/>
      <c r="G32" s="72">
        <f t="shared" ref="G32:R32" si="10">SUM(G28:G31)</f>
        <v>222</v>
      </c>
      <c r="H32" s="72">
        <f t="shared" si="10"/>
        <v>222</v>
      </c>
      <c r="I32" s="72">
        <f t="shared" si="10"/>
        <v>222</v>
      </c>
      <c r="J32" s="72">
        <f t="shared" si="10"/>
        <v>222</v>
      </c>
      <c r="K32" s="72">
        <f t="shared" si="10"/>
        <v>222</v>
      </c>
      <c r="L32" s="72">
        <f t="shared" si="10"/>
        <v>222</v>
      </c>
      <c r="M32" s="72">
        <f t="shared" si="10"/>
        <v>221</v>
      </c>
      <c r="N32" s="72">
        <f t="shared" si="10"/>
        <v>221</v>
      </c>
      <c r="O32" s="72">
        <f t="shared" si="10"/>
        <v>220</v>
      </c>
      <c r="P32" s="72">
        <f t="shared" si="10"/>
        <v>220</v>
      </c>
      <c r="Q32" s="72">
        <f t="shared" si="10"/>
        <v>218</v>
      </c>
      <c r="R32" s="72">
        <f t="shared" si="10"/>
        <v>218</v>
      </c>
      <c r="S32" s="80">
        <v>2650</v>
      </c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10"/>
      <c r="AK32" s="10"/>
      <c r="AL32" s="10"/>
    </row>
    <row r="33" spans="1:38" customFormat="1" x14ac:dyDescent="0.25">
      <c r="A33" s="10"/>
      <c r="B33" s="76"/>
      <c r="C33" s="76" t="s">
        <v>23</v>
      </c>
      <c r="D33" s="76"/>
      <c r="E33" s="76"/>
      <c r="F33" s="76"/>
      <c r="G33" s="71">
        <f t="shared" ref="G33:R33" si="11">G11+G19+G23+G26+G32</f>
        <v>43716</v>
      </c>
      <c r="H33" s="71">
        <f t="shared" si="11"/>
        <v>38006</v>
      </c>
      <c r="I33" s="71">
        <f t="shared" si="11"/>
        <v>41346</v>
      </c>
      <c r="J33" s="71">
        <f t="shared" si="11"/>
        <v>46016</v>
      </c>
      <c r="K33" s="71">
        <f t="shared" si="11"/>
        <v>48246</v>
      </c>
      <c r="L33" s="71">
        <f t="shared" si="11"/>
        <v>74686</v>
      </c>
      <c r="M33" s="71">
        <f t="shared" si="11"/>
        <v>53162</v>
      </c>
      <c r="N33" s="71">
        <f t="shared" si="11"/>
        <v>56412</v>
      </c>
      <c r="O33" s="71">
        <f t="shared" si="11"/>
        <v>57849</v>
      </c>
      <c r="P33" s="71">
        <f t="shared" si="11"/>
        <v>68789</v>
      </c>
      <c r="Q33" s="71">
        <f t="shared" si="11"/>
        <v>47547</v>
      </c>
      <c r="R33" s="71">
        <f t="shared" si="11"/>
        <v>49345</v>
      </c>
      <c r="S33" s="79">
        <v>625120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10"/>
      <c r="AK33" s="10"/>
      <c r="AL33" s="10"/>
    </row>
    <row r="34" spans="1:38" customFormat="1" x14ac:dyDescent="0.25">
      <c r="A34" s="10"/>
      <c r="B34" s="76"/>
      <c r="C34" s="76" t="s">
        <v>25</v>
      </c>
      <c r="D34" s="76"/>
      <c r="E34" s="76"/>
      <c r="F34" s="76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7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10"/>
      <c r="AK34" s="10"/>
      <c r="AL34" s="10"/>
    </row>
    <row r="35" spans="1:38" customFormat="1" x14ac:dyDescent="0.25">
      <c r="A35" s="10"/>
      <c r="B35" s="76"/>
      <c r="C35" s="76"/>
      <c r="D35" s="76" t="s">
        <v>183</v>
      </c>
      <c r="E35" s="76"/>
      <c r="F35" s="76"/>
      <c r="G35" s="62">
        <f t="shared" ref="G35:R53" si="12">ROUND($S35/12,0)</f>
        <v>0</v>
      </c>
      <c r="H35" s="62">
        <f t="shared" si="12"/>
        <v>0</v>
      </c>
      <c r="I35" s="62">
        <f t="shared" si="12"/>
        <v>0</v>
      </c>
      <c r="J35" s="62">
        <f t="shared" si="12"/>
        <v>0</v>
      </c>
      <c r="K35" s="62">
        <f t="shared" si="12"/>
        <v>0</v>
      </c>
      <c r="L35" s="62">
        <f t="shared" si="12"/>
        <v>0</v>
      </c>
      <c r="M35" s="62">
        <f t="shared" si="12"/>
        <v>0</v>
      </c>
      <c r="N35" s="62">
        <f t="shared" si="12"/>
        <v>0</v>
      </c>
      <c r="O35" s="62">
        <f t="shared" si="12"/>
        <v>0</v>
      </c>
      <c r="P35" s="62">
        <f t="shared" si="12"/>
        <v>0</v>
      </c>
      <c r="Q35" s="62">
        <f t="shared" si="12"/>
        <v>0</v>
      </c>
      <c r="R35" s="62">
        <f t="shared" si="12"/>
        <v>0</v>
      </c>
      <c r="S35" s="7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10"/>
      <c r="AK35" s="10"/>
      <c r="AL35" s="10"/>
    </row>
    <row r="36" spans="1:38" customFormat="1" x14ac:dyDescent="0.25">
      <c r="A36" s="10"/>
      <c r="B36" s="76"/>
      <c r="C36" s="76"/>
      <c r="D36" s="76" t="s">
        <v>184</v>
      </c>
      <c r="E36" s="76"/>
      <c r="F36" s="76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7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10"/>
      <c r="AK36" s="10"/>
      <c r="AL36" s="10"/>
    </row>
    <row r="37" spans="1:38" customFormat="1" x14ac:dyDescent="0.25">
      <c r="A37" s="10"/>
      <c r="B37" s="76"/>
      <c r="C37" s="76"/>
      <c r="D37" s="76"/>
      <c r="E37" s="76" t="s">
        <v>185</v>
      </c>
      <c r="F37" s="76"/>
      <c r="G37" s="62">
        <f t="shared" si="12"/>
        <v>167</v>
      </c>
      <c r="H37" s="62">
        <f t="shared" si="12"/>
        <v>167</v>
      </c>
      <c r="I37" s="62">
        <f t="shared" si="12"/>
        <v>167</v>
      </c>
      <c r="J37" s="62">
        <f t="shared" si="12"/>
        <v>167</v>
      </c>
      <c r="K37" s="62">
        <f t="shared" si="12"/>
        <v>167</v>
      </c>
      <c r="L37" s="62">
        <f t="shared" si="12"/>
        <v>167</v>
      </c>
      <c r="M37" s="62">
        <f t="shared" si="12"/>
        <v>167</v>
      </c>
      <c r="N37" s="62">
        <f t="shared" si="12"/>
        <v>167</v>
      </c>
      <c r="O37" s="62">
        <v>166</v>
      </c>
      <c r="P37" s="62">
        <v>166</v>
      </c>
      <c r="Q37" s="62">
        <v>166</v>
      </c>
      <c r="R37" s="62">
        <v>166</v>
      </c>
      <c r="S37" s="78">
        <v>2000</v>
      </c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10"/>
      <c r="AK37" s="10"/>
      <c r="AL37" s="10"/>
    </row>
    <row r="38" spans="1:38" customFormat="1" x14ac:dyDescent="0.25">
      <c r="A38" s="10"/>
      <c r="B38" s="76"/>
      <c r="C38" s="76"/>
      <c r="D38" s="76"/>
      <c r="E38" s="76" t="s">
        <v>27</v>
      </c>
      <c r="F38" s="76"/>
      <c r="G38" s="62">
        <f t="shared" si="12"/>
        <v>8</v>
      </c>
      <c r="H38" s="62">
        <f t="shared" si="12"/>
        <v>8</v>
      </c>
      <c r="I38" s="62">
        <f t="shared" si="12"/>
        <v>8</v>
      </c>
      <c r="J38" s="62">
        <f t="shared" si="12"/>
        <v>8</v>
      </c>
      <c r="K38" s="62">
        <f t="shared" si="12"/>
        <v>8</v>
      </c>
      <c r="L38" s="62">
        <f t="shared" si="12"/>
        <v>8</v>
      </c>
      <c r="M38" s="62">
        <f t="shared" si="12"/>
        <v>8</v>
      </c>
      <c r="N38" s="62">
        <f t="shared" si="12"/>
        <v>8</v>
      </c>
      <c r="O38" s="62">
        <v>9</v>
      </c>
      <c r="P38" s="62">
        <v>9</v>
      </c>
      <c r="Q38" s="62">
        <v>9</v>
      </c>
      <c r="R38" s="62">
        <v>9</v>
      </c>
      <c r="S38" s="78">
        <v>100</v>
      </c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10"/>
      <c r="AK38" s="10"/>
      <c r="AL38" s="10"/>
    </row>
    <row r="39" spans="1:38" customFormat="1" x14ac:dyDescent="0.25">
      <c r="A39" s="10"/>
      <c r="B39" s="76"/>
      <c r="C39" s="76"/>
      <c r="D39" s="76"/>
      <c r="E39" s="76" t="s">
        <v>28</v>
      </c>
      <c r="F39" s="74"/>
      <c r="G39" s="62">
        <f t="shared" si="12"/>
        <v>21</v>
      </c>
      <c r="H39" s="62">
        <f t="shared" si="12"/>
        <v>21</v>
      </c>
      <c r="I39" s="62">
        <f t="shared" si="12"/>
        <v>21</v>
      </c>
      <c r="J39" s="62">
        <f t="shared" si="12"/>
        <v>21</v>
      </c>
      <c r="K39" s="62">
        <f t="shared" si="12"/>
        <v>21</v>
      </c>
      <c r="L39" s="62">
        <f t="shared" si="12"/>
        <v>21</v>
      </c>
      <c r="M39" s="62">
        <f t="shared" si="12"/>
        <v>21</v>
      </c>
      <c r="N39" s="62">
        <f t="shared" si="12"/>
        <v>21</v>
      </c>
      <c r="O39" s="62">
        <f t="shared" si="12"/>
        <v>21</v>
      </c>
      <c r="P39" s="62">
        <f t="shared" si="12"/>
        <v>21</v>
      </c>
      <c r="Q39" s="62">
        <v>20</v>
      </c>
      <c r="R39" s="62">
        <v>20</v>
      </c>
      <c r="S39" s="78">
        <v>250</v>
      </c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10"/>
      <c r="AK39" s="10"/>
      <c r="AL39" s="10"/>
    </row>
    <row r="40" spans="1:38" customFormat="1" x14ac:dyDescent="0.25">
      <c r="A40" s="10"/>
      <c r="B40" s="76"/>
      <c r="C40" s="76"/>
      <c r="D40" s="76"/>
      <c r="E40" s="76" t="s">
        <v>117</v>
      </c>
      <c r="F40" s="76"/>
      <c r="G40" s="62">
        <f t="shared" si="12"/>
        <v>42</v>
      </c>
      <c r="H40" s="62">
        <f t="shared" si="12"/>
        <v>42</v>
      </c>
      <c r="I40" s="62">
        <f t="shared" si="12"/>
        <v>42</v>
      </c>
      <c r="J40" s="62">
        <f t="shared" si="12"/>
        <v>42</v>
      </c>
      <c r="K40" s="62">
        <f t="shared" si="12"/>
        <v>42</v>
      </c>
      <c r="L40" s="62">
        <f t="shared" si="12"/>
        <v>42</v>
      </c>
      <c r="M40" s="62">
        <f t="shared" si="12"/>
        <v>42</v>
      </c>
      <c r="N40" s="62">
        <f t="shared" si="12"/>
        <v>42</v>
      </c>
      <c r="O40" s="62">
        <v>41</v>
      </c>
      <c r="P40" s="62">
        <v>41</v>
      </c>
      <c r="Q40" s="62">
        <v>41</v>
      </c>
      <c r="R40" s="62">
        <v>41</v>
      </c>
      <c r="S40" s="78">
        <v>500</v>
      </c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10"/>
      <c r="AK40" s="10"/>
      <c r="AL40" s="10"/>
    </row>
    <row r="41" spans="1:38" customFormat="1" x14ac:dyDescent="0.25">
      <c r="A41" s="10"/>
      <c r="B41" s="76"/>
      <c r="C41" s="76"/>
      <c r="D41" s="76"/>
      <c r="E41" s="76" t="s">
        <v>29</v>
      </c>
      <c r="F41" s="76"/>
      <c r="G41" s="62">
        <f t="shared" si="12"/>
        <v>33</v>
      </c>
      <c r="H41" s="62">
        <f t="shared" si="12"/>
        <v>33</v>
      </c>
      <c r="I41" s="62">
        <f t="shared" si="12"/>
        <v>33</v>
      </c>
      <c r="J41" s="62">
        <f t="shared" si="12"/>
        <v>33</v>
      </c>
      <c r="K41" s="62">
        <f t="shared" si="12"/>
        <v>33</v>
      </c>
      <c r="L41" s="62">
        <f t="shared" si="12"/>
        <v>33</v>
      </c>
      <c r="M41" s="62">
        <f t="shared" si="12"/>
        <v>33</v>
      </c>
      <c r="N41" s="62">
        <f t="shared" si="12"/>
        <v>33</v>
      </c>
      <c r="O41" s="62">
        <v>34</v>
      </c>
      <c r="P41" s="62">
        <v>34</v>
      </c>
      <c r="Q41" s="62">
        <v>34</v>
      </c>
      <c r="R41" s="62">
        <v>34</v>
      </c>
      <c r="S41" s="78">
        <v>400</v>
      </c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10"/>
      <c r="AK41" s="10"/>
      <c r="AL41" s="10"/>
    </row>
    <row r="42" spans="1:38" customFormat="1" x14ac:dyDescent="0.25">
      <c r="A42" s="10"/>
      <c r="B42" s="76"/>
      <c r="C42" s="76"/>
      <c r="D42" s="76"/>
      <c r="E42" s="76" t="s">
        <v>186</v>
      </c>
      <c r="F42" s="76"/>
      <c r="G42" s="62">
        <f t="shared" si="12"/>
        <v>17</v>
      </c>
      <c r="H42" s="62">
        <f t="shared" si="12"/>
        <v>17</v>
      </c>
      <c r="I42" s="62">
        <f t="shared" si="12"/>
        <v>17</v>
      </c>
      <c r="J42" s="62">
        <f t="shared" si="12"/>
        <v>17</v>
      </c>
      <c r="K42" s="62">
        <f t="shared" si="12"/>
        <v>17</v>
      </c>
      <c r="L42" s="62">
        <f t="shared" si="12"/>
        <v>17</v>
      </c>
      <c r="M42" s="62">
        <f t="shared" si="12"/>
        <v>17</v>
      </c>
      <c r="N42" s="62">
        <f t="shared" si="12"/>
        <v>17</v>
      </c>
      <c r="O42" s="62">
        <v>16</v>
      </c>
      <c r="P42" s="62">
        <v>16</v>
      </c>
      <c r="Q42" s="62">
        <v>16</v>
      </c>
      <c r="R42" s="62">
        <v>16</v>
      </c>
      <c r="S42" s="78">
        <v>200</v>
      </c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10"/>
      <c r="AK42" s="10"/>
      <c r="AL42" s="10"/>
    </row>
    <row r="43" spans="1:38" customFormat="1" x14ac:dyDescent="0.25">
      <c r="A43" s="10"/>
      <c r="B43" s="76"/>
      <c r="C43" s="76"/>
      <c r="D43" s="76"/>
      <c r="E43" s="76" t="s">
        <v>31</v>
      </c>
      <c r="F43" s="76"/>
      <c r="G43" s="62">
        <f t="shared" si="12"/>
        <v>58</v>
      </c>
      <c r="H43" s="62">
        <f t="shared" si="12"/>
        <v>58</v>
      </c>
      <c r="I43" s="62">
        <f t="shared" si="12"/>
        <v>58</v>
      </c>
      <c r="J43" s="62">
        <f t="shared" si="12"/>
        <v>58</v>
      </c>
      <c r="K43" s="62">
        <f t="shared" si="12"/>
        <v>58</v>
      </c>
      <c r="L43" s="62">
        <f t="shared" si="12"/>
        <v>58</v>
      </c>
      <c r="M43" s="62">
        <f t="shared" si="12"/>
        <v>58</v>
      </c>
      <c r="N43" s="62">
        <v>59</v>
      </c>
      <c r="O43" s="62">
        <v>59</v>
      </c>
      <c r="P43" s="62">
        <v>59</v>
      </c>
      <c r="Q43" s="62">
        <v>59</v>
      </c>
      <c r="R43" s="62">
        <f t="shared" si="12"/>
        <v>58</v>
      </c>
      <c r="S43" s="78">
        <v>700</v>
      </c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10"/>
      <c r="AK43" s="10"/>
      <c r="AL43" s="10"/>
    </row>
    <row r="44" spans="1:38" customFormat="1" ht="15" customHeight="1" x14ac:dyDescent="0.25">
      <c r="A44" s="10"/>
      <c r="B44" s="76"/>
      <c r="C44" s="76"/>
      <c r="D44" s="76"/>
      <c r="E44" s="76" t="s">
        <v>32</v>
      </c>
      <c r="F44" s="76"/>
      <c r="G44" s="62">
        <f t="shared" si="12"/>
        <v>17</v>
      </c>
      <c r="H44" s="62">
        <f t="shared" si="12"/>
        <v>17</v>
      </c>
      <c r="I44" s="62">
        <f t="shared" si="12"/>
        <v>17</v>
      </c>
      <c r="J44" s="62">
        <f t="shared" si="12"/>
        <v>17</v>
      </c>
      <c r="K44" s="62">
        <f t="shared" si="12"/>
        <v>17</v>
      </c>
      <c r="L44" s="62">
        <f t="shared" si="12"/>
        <v>17</v>
      </c>
      <c r="M44" s="62">
        <f t="shared" si="12"/>
        <v>17</v>
      </c>
      <c r="N44" s="62">
        <f t="shared" si="12"/>
        <v>17</v>
      </c>
      <c r="O44" s="62">
        <v>16</v>
      </c>
      <c r="P44" s="62">
        <v>16</v>
      </c>
      <c r="Q44" s="62">
        <v>16</v>
      </c>
      <c r="R44" s="62">
        <v>16</v>
      </c>
      <c r="S44" s="78">
        <v>200</v>
      </c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10"/>
      <c r="AK44" s="10"/>
      <c r="AL44" s="10"/>
    </row>
    <row r="45" spans="1:38" customFormat="1" x14ac:dyDescent="0.25">
      <c r="A45" s="10"/>
      <c r="B45" s="76"/>
      <c r="C45" s="76"/>
      <c r="D45" s="76"/>
      <c r="E45" s="76" t="s">
        <v>34</v>
      </c>
      <c r="F45" s="76"/>
      <c r="G45" s="62">
        <f t="shared" si="12"/>
        <v>17</v>
      </c>
      <c r="H45" s="62">
        <f t="shared" si="12"/>
        <v>17</v>
      </c>
      <c r="I45" s="62">
        <f t="shared" si="12"/>
        <v>17</v>
      </c>
      <c r="J45" s="62">
        <f t="shared" si="12"/>
        <v>17</v>
      </c>
      <c r="K45" s="62">
        <f t="shared" si="12"/>
        <v>17</v>
      </c>
      <c r="L45" s="62">
        <f t="shared" si="12"/>
        <v>17</v>
      </c>
      <c r="M45" s="62">
        <f t="shared" si="12"/>
        <v>17</v>
      </c>
      <c r="N45" s="62">
        <f t="shared" si="12"/>
        <v>17</v>
      </c>
      <c r="O45" s="62">
        <v>16</v>
      </c>
      <c r="P45" s="62">
        <v>16</v>
      </c>
      <c r="Q45" s="62">
        <v>16</v>
      </c>
      <c r="R45" s="62">
        <v>16</v>
      </c>
      <c r="S45" s="78">
        <v>200</v>
      </c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10"/>
      <c r="AK45" s="10"/>
      <c r="AL45" s="10"/>
    </row>
    <row r="46" spans="1:38" customFormat="1" x14ac:dyDescent="0.25">
      <c r="A46" s="10"/>
      <c r="B46" s="76"/>
      <c r="C46" s="76"/>
      <c r="D46" s="76"/>
      <c r="E46" s="76" t="s">
        <v>35</v>
      </c>
      <c r="F46" s="76"/>
      <c r="G46" s="62">
        <f t="shared" si="12"/>
        <v>375</v>
      </c>
      <c r="H46" s="62">
        <f t="shared" si="12"/>
        <v>375</v>
      </c>
      <c r="I46" s="62">
        <f t="shared" si="12"/>
        <v>375</v>
      </c>
      <c r="J46" s="62">
        <f t="shared" si="12"/>
        <v>375</v>
      </c>
      <c r="K46" s="62">
        <f t="shared" si="12"/>
        <v>375</v>
      </c>
      <c r="L46" s="62">
        <f t="shared" si="12"/>
        <v>375</v>
      </c>
      <c r="M46" s="62">
        <f t="shared" si="12"/>
        <v>375</v>
      </c>
      <c r="N46" s="62">
        <f t="shared" si="12"/>
        <v>375</v>
      </c>
      <c r="O46" s="62">
        <f t="shared" si="12"/>
        <v>375</v>
      </c>
      <c r="P46" s="62">
        <f t="shared" si="12"/>
        <v>375</v>
      </c>
      <c r="Q46" s="62">
        <f t="shared" si="12"/>
        <v>375</v>
      </c>
      <c r="R46" s="62">
        <f t="shared" si="12"/>
        <v>375</v>
      </c>
      <c r="S46" s="78">
        <v>4500</v>
      </c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10"/>
      <c r="AK46" s="10"/>
      <c r="AL46" s="10"/>
    </row>
    <row r="47" spans="1:38" customFormat="1" x14ac:dyDescent="0.25">
      <c r="A47" s="10"/>
      <c r="B47" s="76"/>
      <c r="C47" s="76"/>
      <c r="D47" s="76"/>
      <c r="E47" s="76" t="s">
        <v>187</v>
      </c>
      <c r="F47" s="76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7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10"/>
      <c r="AK47" s="10"/>
      <c r="AL47" s="10"/>
    </row>
    <row r="48" spans="1:38" customFormat="1" x14ac:dyDescent="0.25">
      <c r="A48" s="10"/>
      <c r="B48" s="76"/>
      <c r="C48" s="76"/>
      <c r="D48" s="76"/>
      <c r="E48" s="76"/>
      <c r="F48" s="76" t="s">
        <v>36</v>
      </c>
      <c r="G48" s="62">
        <f t="shared" si="12"/>
        <v>17</v>
      </c>
      <c r="H48" s="62">
        <f t="shared" si="12"/>
        <v>17</v>
      </c>
      <c r="I48" s="62">
        <f t="shared" si="12"/>
        <v>17</v>
      </c>
      <c r="J48" s="62">
        <f t="shared" si="12"/>
        <v>17</v>
      </c>
      <c r="K48" s="62">
        <f t="shared" si="12"/>
        <v>17</v>
      </c>
      <c r="L48" s="62">
        <f t="shared" si="12"/>
        <v>17</v>
      </c>
      <c r="M48" s="62">
        <f t="shared" si="12"/>
        <v>17</v>
      </c>
      <c r="N48" s="62">
        <f t="shared" si="12"/>
        <v>17</v>
      </c>
      <c r="O48" s="62">
        <v>16</v>
      </c>
      <c r="P48" s="62">
        <v>16</v>
      </c>
      <c r="Q48" s="62">
        <v>16</v>
      </c>
      <c r="R48" s="62">
        <v>16</v>
      </c>
      <c r="S48" s="78">
        <v>200</v>
      </c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10"/>
      <c r="AK48" s="10"/>
      <c r="AL48" s="10"/>
    </row>
    <row r="49" spans="1:38" customFormat="1" x14ac:dyDescent="0.25">
      <c r="A49" s="10"/>
      <c r="B49" s="76"/>
      <c r="C49" s="76"/>
      <c r="D49" s="76"/>
      <c r="E49" s="76"/>
      <c r="F49" s="76" t="s">
        <v>37</v>
      </c>
      <c r="G49" s="62">
        <f t="shared" si="12"/>
        <v>46</v>
      </c>
      <c r="H49" s="62">
        <f t="shared" si="12"/>
        <v>46</v>
      </c>
      <c r="I49" s="62">
        <f t="shared" si="12"/>
        <v>46</v>
      </c>
      <c r="J49" s="62">
        <f t="shared" si="12"/>
        <v>46</v>
      </c>
      <c r="K49" s="62">
        <f t="shared" si="12"/>
        <v>46</v>
      </c>
      <c r="L49" s="62">
        <f t="shared" si="12"/>
        <v>46</v>
      </c>
      <c r="M49" s="62">
        <f t="shared" si="12"/>
        <v>46</v>
      </c>
      <c r="N49" s="62">
        <f t="shared" si="12"/>
        <v>46</v>
      </c>
      <c r="O49" s="62">
        <f t="shared" si="12"/>
        <v>46</v>
      </c>
      <c r="P49" s="62">
        <v>45</v>
      </c>
      <c r="Q49" s="62">
        <v>45</v>
      </c>
      <c r="R49" s="62">
        <f t="shared" si="12"/>
        <v>46</v>
      </c>
      <c r="S49" s="78">
        <v>550</v>
      </c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10"/>
      <c r="AK49" s="10"/>
      <c r="AL49" s="10"/>
    </row>
    <row r="50" spans="1:38" customFormat="1" x14ac:dyDescent="0.25">
      <c r="A50" s="10"/>
      <c r="B50" s="76"/>
      <c r="C50" s="76"/>
      <c r="D50" s="76"/>
      <c r="E50" s="76"/>
      <c r="F50" s="76" t="s">
        <v>188</v>
      </c>
      <c r="G50" s="62">
        <f t="shared" si="12"/>
        <v>0</v>
      </c>
      <c r="H50" s="62">
        <f t="shared" si="12"/>
        <v>0</v>
      </c>
      <c r="I50" s="62">
        <f t="shared" si="12"/>
        <v>0</v>
      </c>
      <c r="J50" s="62">
        <f t="shared" si="12"/>
        <v>0</v>
      </c>
      <c r="K50" s="62">
        <f t="shared" si="12"/>
        <v>0</v>
      </c>
      <c r="L50" s="62">
        <f t="shared" si="12"/>
        <v>0</v>
      </c>
      <c r="M50" s="62">
        <f t="shared" si="12"/>
        <v>0</v>
      </c>
      <c r="N50" s="62">
        <f t="shared" si="12"/>
        <v>0</v>
      </c>
      <c r="O50" s="62">
        <f t="shared" si="12"/>
        <v>0</v>
      </c>
      <c r="P50" s="62">
        <f t="shared" si="12"/>
        <v>0</v>
      </c>
      <c r="Q50" s="62">
        <f t="shared" si="12"/>
        <v>0</v>
      </c>
      <c r="R50" s="62">
        <f t="shared" si="12"/>
        <v>0</v>
      </c>
      <c r="S50" s="7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10"/>
      <c r="AK50" s="10"/>
      <c r="AL50" s="10"/>
    </row>
    <row r="51" spans="1:38" customFormat="1" x14ac:dyDescent="0.25">
      <c r="A51" s="10"/>
      <c r="B51" s="76"/>
      <c r="C51" s="76"/>
      <c r="D51" s="76"/>
      <c r="E51" s="76"/>
      <c r="F51" s="76" t="s">
        <v>38</v>
      </c>
      <c r="G51" s="62">
        <f t="shared" si="12"/>
        <v>167</v>
      </c>
      <c r="H51" s="62">
        <f t="shared" si="12"/>
        <v>167</v>
      </c>
      <c r="I51" s="62">
        <f t="shared" si="12"/>
        <v>167</v>
      </c>
      <c r="J51" s="62">
        <f t="shared" si="12"/>
        <v>167</v>
      </c>
      <c r="K51" s="62">
        <f t="shared" si="12"/>
        <v>167</v>
      </c>
      <c r="L51" s="62">
        <f t="shared" si="12"/>
        <v>167</v>
      </c>
      <c r="M51" s="62">
        <f t="shared" si="12"/>
        <v>167</v>
      </c>
      <c r="N51" s="62">
        <f t="shared" si="12"/>
        <v>167</v>
      </c>
      <c r="O51" s="62">
        <v>166</v>
      </c>
      <c r="P51" s="62">
        <v>166</v>
      </c>
      <c r="Q51" s="62">
        <v>166</v>
      </c>
      <c r="R51" s="62">
        <v>166</v>
      </c>
      <c r="S51" s="78">
        <v>2000</v>
      </c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10"/>
      <c r="AK51" s="10"/>
      <c r="AL51" s="10"/>
    </row>
    <row r="52" spans="1:38" customFormat="1" x14ac:dyDescent="0.25">
      <c r="A52" s="10"/>
      <c r="B52" s="76"/>
      <c r="C52" s="76"/>
      <c r="D52" s="76"/>
      <c r="E52" s="76"/>
      <c r="F52" s="76" t="s">
        <v>39</v>
      </c>
      <c r="G52" s="62">
        <f t="shared" si="12"/>
        <v>25</v>
      </c>
      <c r="H52" s="62">
        <f t="shared" si="12"/>
        <v>25</v>
      </c>
      <c r="I52" s="62">
        <f t="shared" si="12"/>
        <v>25</v>
      </c>
      <c r="J52" s="62">
        <f t="shared" si="12"/>
        <v>25</v>
      </c>
      <c r="K52" s="62">
        <f t="shared" si="12"/>
        <v>25</v>
      </c>
      <c r="L52" s="62">
        <f t="shared" si="12"/>
        <v>25</v>
      </c>
      <c r="M52" s="62">
        <f t="shared" si="12"/>
        <v>25</v>
      </c>
      <c r="N52" s="62">
        <f t="shared" si="12"/>
        <v>25</v>
      </c>
      <c r="O52" s="62">
        <f t="shared" si="12"/>
        <v>25</v>
      </c>
      <c r="P52" s="62">
        <f t="shared" si="12"/>
        <v>25</v>
      </c>
      <c r="Q52" s="62">
        <f t="shared" si="12"/>
        <v>25</v>
      </c>
      <c r="R52" s="62">
        <f t="shared" si="12"/>
        <v>25</v>
      </c>
      <c r="S52" s="78">
        <v>300</v>
      </c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10"/>
      <c r="AK52" s="10"/>
      <c r="AL52" s="10"/>
    </row>
    <row r="53" spans="1:38" customFormat="1" ht="15.75" thickBot="1" x14ac:dyDescent="0.3">
      <c r="A53" s="10"/>
      <c r="B53" s="76"/>
      <c r="C53" s="76"/>
      <c r="D53" s="76"/>
      <c r="E53" s="76"/>
      <c r="F53" s="76" t="s">
        <v>40</v>
      </c>
      <c r="G53" s="62">
        <f t="shared" si="12"/>
        <v>83</v>
      </c>
      <c r="H53" s="62">
        <f t="shared" si="12"/>
        <v>83</v>
      </c>
      <c r="I53" s="62">
        <f t="shared" si="12"/>
        <v>83</v>
      </c>
      <c r="J53" s="62">
        <f t="shared" si="12"/>
        <v>83</v>
      </c>
      <c r="K53" s="62">
        <f t="shared" si="12"/>
        <v>83</v>
      </c>
      <c r="L53" s="62">
        <f t="shared" si="12"/>
        <v>83</v>
      </c>
      <c r="M53" s="62">
        <f t="shared" si="12"/>
        <v>83</v>
      </c>
      <c r="N53" s="62">
        <f t="shared" si="12"/>
        <v>83</v>
      </c>
      <c r="O53" s="62">
        <v>84</v>
      </c>
      <c r="P53" s="62">
        <v>84</v>
      </c>
      <c r="Q53" s="62">
        <v>84</v>
      </c>
      <c r="R53" s="62">
        <v>84</v>
      </c>
      <c r="S53" s="78">
        <v>1000</v>
      </c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10"/>
      <c r="AK53" s="10"/>
      <c r="AL53" s="10"/>
    </row>
    <row r="54" spans="1:38" customFormat="1" ht="15.75" thickBot="1" x14ac:dyDescent="0.3">
      <c r="A54" s="10"/>
      <c r="B54" s="76"/>
      <c r="C54" s="76"/>
      <c r="D54" s="76"/>
      <c r="E54" s="76" t="s">
        <v>189</v>
      </c>
      <c r="F54" s="76"/>
      <c r="G54" s="72">
        <f t="shared" ref="G54:R54" si="13">SUM(G48:G53)</f>
        <v>338</v>
      </c>
      <c r="H54" s="72">
        <f t="shared" si="13"/>
        <v>338</v>
      </c>
      <c r="I54" s="72">
        <f t="shared" si="13"/>
        <v>338</v>
      </c>
      <c r="J54" s="72">
        <f t="shared" si="13"/>
        <v>338</v>
      </c>
      <c r="K54" s="72">
        <f t="shared" si="13"/>
        <v>338</v>
      </c>
      <c r="L54" s="72">
        <f t="shared" si="13"/>
        <v>338</v>
      </c>
      <c r="M54" s="72">
        <f t="shared" si="13"/>
        <v>338</v>
      </c>
      <c r="N54" s="72">
        <f t="shared" si="13"/>
        <v>338</v>
      </c>
      <c r="O54" s="72">
        <f t="shared" si="13"/>
        <v>337</v>
      </c>
      <c r="P54" s="72">
        <f t="shared" si="13"/>
        <v>336</v>
      </c>
      <c r="Q54" s="72">
        <f t="shared" si="13"/>
        <v>336</v>
      </c>
      <c r="R54" s="72">
        <f t="shared" si="13"/>
        <v>337</v>
      </c>
      <c r="S54" s="80">
        <v>4050</v>
      </c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10"/>
      <c r="AK54" s="10"/>
      <c r="AL54" s="10"/>
    </row>
    <row r="55" spans="1:38" customFormat="1" x14ac:dyDescent="0.25">
      <c r="A55" s="10"/>
      <c r="B55" s="76"/>
      <c r="C55" s="76"/>
      <c r="D55" s="76" t="s">
        <v>190</v>
      </c>
      <c r="E55" s="76"/>
      <c r="F55" s="76"/>
      <c r="G55" s="71">
        <f t="shared" ref="G55:R55" si="14">SUM(G35:G53)</f>
        <v>1093</v>
      </c>
      <c r="H55" s="71">
        <f t="shared" si="14"/>
        <v>1093</v>
      </c>
      <c r="I55" s="71">
        <f t="shared" si="14"/>
        <v>1093</v>
      </c>
      <c r="J55" s="71">
        <f t="shared" si="14"/>
        <v>1093</v>
      </c>
      <c r="K55" s="71">
        <f t="shared" si="14"/>
        <v>1093</v>
      </c>
      <c r="L55" s="71">
        <f t="shared" si="14"/>
        <v>1093</v>
      </c>
      <c r="M55" s="71">
        <f t="shared" si="14"/>
        <v>1093</v>
      </c>
      <c r="N55" s="71">
        <f t="shared" si="14"/>
        <v>1094</v>
      </c>
      <c r="O55" s="71">
        <f t="shared" si="14"/>
        <v>1090</v>
      </c>
      <c r="P55" s="71">
        <f t="shared" si="14"/>
        <v>1089</v>
      </c>
      <c r="Q55" s="71">
        <f t="shared" si="14"/>
        <v>1088</v>
      </c>
      <c r="R55" s="71">
        <f t="shared" si="14"/>
        <v>1088</v>
      </c>
      <c r="S55" s="79">
        <v>13100</v>
      </c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10"/>
      <c r="AK55" s="10"/>
      <c r="AL55" s="10"/>
    </row>
    <row r="56" spans="1:38" customFormat="1" x14ac:dyDescent="0.25">
      <c r="A56" s="10"/>
      <c r="B56" s="76"/>
      <c r="C56" s="76"/>
      <c r="D56" s="76" t="s">
        <v>191</v>
      </c>
      <c r="E56" s="76"/>
      <c r="F56" s="76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7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10"/>
      <c r="AK56" s="10"/>
      <c r="AL56" s="10"/>
    </row>
    <row r="57" spans="1:38" customFormat="1" x14ac:dyDescent="0.25">
      <c r="A57" s="10"/>
      <c r="B57" s="76"/>
      <c r="C57" s="76"/>
      <c r="D57" s="76"/>
      <c r="E57" s="76" t="s">
        <v>192</v>
      </c>
      <c r="F57" s="76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7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10"/>
      <c r="AK57" s="10"/>
      <c r="AL57" s="10"/>
    </row>
    <row r="58" spans="1:38" customFormat="1" x14ac:dyDescent="0.25">
      <c r="A58" s="10"/>
      <c r="B58" s="76"/>
      <c r="C58" s="76"/>
      <c r="D58" s="76"/>
      <c r="E58" s="76"/>
      <c r="F58" s="76" t="s">
        <v>41</v>
      </c>
      <c r="G58" s="62">
        <f t="shared" ref="G58:R61" si="15">ROUND($S58/12,0)</f>
        <v>108</v>
      </c>
      <c r="H58" s="62">
        <f t="shared" si="15"/>
        <v>108</v>
      </c>
      <c r="I58" s="62">
        <f t="shared" si="15"/>
        <v>108</v>
      </c>
      <c r="J58" s="62">
        <f t="shared" si="15"/>
        <v>108</v>
      </c>
      <c r="K58" s="62">
        <f t="shared" si="15"/>
        <v>108</v>
      </c>
      <c r="L58" s="62">
        <f t="shared" si="15"/>
        <v>108</v>
      </c>
      <c r="M58" s="62">
        <f t="shared" si="15"/>
        <v>108</v>
      </c>
      <c r="N58" s="62">
        <f t="shared" si="15"/>
        <v>108</v>
      </c>
      <c r="O58" s="62">
        <v>109</v>
      </c>
      <c r="P58" s="62">
        <v>109</v>
      </c>
      <c r="Q58" s="62">
        <v>109</v>
      </c>
      <c r="R58" s="62">
        <v>109</v>
      </c>
      <c r="S58" s="78">
        <v>1300</v>
      </c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10"/>
      <c r="AK58" s="10"/>
      <c r="AL58" s="10"/>
    </row>
    <row r="59" spans="1:38" customFormat="1" x14ac:dyDescent="0.25">
      <c r="A59" s="10"/>
      <c r="B59" s="76"/>
      <c r="C59" s="76"/>
      <c r="D59" s="76"/>
      <c r="E59" s="76"/>
      <c r="F59" s="76" t="s">
        <v>42</v>
      </c>
      <c r="G59" s="62">
        <f t="shared" si="15"/>
        <v>92</v>
      </c>
      <c r="H59" s="62">
        <f t="shared" si="15"/>
        <v>92</v>
      </c>
      <c r="I59" s="62">
        <f t="shared" si="15"/>
        <v>92</v>
      </c>
      <c r="J59" s="62">
        <f t="shared" si="15"/>
        <v>92</v>
      </c>
      <c r="K59" s="62">
        <f t="shared" si="15"/>
        <v>92</v>
      </c>
      <c r="L59" s="62">
        <f t="shared" si="15"/>
        <v>92</v>
      </c>
      <c r="M59" s="62">
        <f t="shared" si="15"/>
        <v>92</v>
      </c>
      <c r="N59" s="62">
        <f t="shared" si="15"/>
        <v>92</v>
      </c>
      <c r="O59" s="62">
        <v>91</v>
      </c>
      <c r="P59" s="62">
        <v>91</v>
      </c>
      <c r="Q59" s="62">
        <v>91</v>
      </c>
      <c r="R59" s="62">
        <v>91</v>
      </c>
      <c r="S59" s="78">
        <v>1100</v>
      </c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10"/>
      <c r="AK59" s="10"/>
      <c r="AL59" s="10"/>
    </row>
    <row r="60" spans="1:38" customFormat="1" x14ac:dyDescent="0.25">
      <c r="A60" s="10"/>
      <c r="B60" s="76"/>
      <c r="C60" s="76"/>
      <c r="D60" s="76"/>
      <c r="E60" s="76"/>
      <c r="F60" s="76" t="s">
        <v>43</v>
      </c>
      <c r="G60" s="62">
        <f t="shared" si="15"/>
        <v>83</v>
      </c>
      <c r="H60" s="62">
        <f t="shared" si="15"/>
        <v>83</v>
      </c>
      <c r="I60" s="62">
        <f t="shared" si="15"/>
        <v>83</v>
      </c>
      <c r="J60" s="62">
        <f t="shared" si="15"/>
        <v>83</v>
      </c>
      <c r="K60" s="62">
        <f t="shared" si="15"/>
        <v>83</v>
      </c>
      <c r="L60" s="62">
        <f t="shared" si="15"/>
        <v>83</v>
      </c>
      <c r="M60" s="62">
        <f t="shared" si="15"/>
        <v>83</v>
      </c>
      <c r="N60" s="62">
        <f t="shared" si="15"/>
        <v>83</v>
      </c>
      <c r="O60" s="62">
        <v>84</v>
      </c>
      <c r="P60" s="62">
        <v>84</v>
      </c>
      <c r="Q60" s="62">
        <v>84</v>
      </c>
      <c r="R60" s="62">
        <v>84</v>
      </c>
      <c r="S60" s="78">
        <v>1000</v>
      </c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10"/>
      <c r="AK60" s="10"/>
      <c r="AL60" s="10"/>
    </row>
    <row r="61" spans="1:38" customFormat="1" x14ac:dyDescent="0.25">
      <c r="A61" s="10"/>
      <c r="B61" s="76"/>
      <c r="C61" s="76"/>
      <c r="D61" s="76"/>
      <c r="E61" s="76"/>
      <c r="F61" s="76" t="s">
        <v>116</v>
      </c>
      <c r="G61" s="62">
        <f t="shared" si="15"/>
        <v>50</v>
      </c>
      <c r="H61" s="62">
        <f t="shared" si="15"/>
        <v>50</v>
      </c>
      <c r="I61" s="62">
        <f t="shared" si="15"/>
        <v>50</v>
      </c>
      <c r="J61" s="62">
        <f t="shared" si="15"/>
        <v>50</v>
      </c>
      <c r="K61" s="62">
        <f t="shared" si="15"/>
        <v>50</v>
      </c>
      <c r="L61" s="62">
        <f t="shared" si="15"/>
        <v>50</v>
      </c>
      <c r="M61" s="62">
        <f t="shared" si="15"/>
        <v>50</v>
      </c>
      <c r="N61" s="62">
        <f t="shared" si="15"/>
        <v>50</v>
      </c>
      <c r="O61" s="62">
        <f t="shared" si="15"/>
        <v>50</v>
      </c>
      <c r="P61" s="62">
        <f t="shared" si="15"/>
        <v>50</v>
      </c>
      <c r="Q61" s="62">
        <f t="shared" si="15"/>
        <v>50</v>
      </c>
      <c r="R61" s="62">
        <f t="shared" si="15"/>
        <v>50</v>
      </c>
      <c r="S61" s="78">
        <v>600</v>
      </c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10"/>
      <c r="AK61" s="10"/>
      <c r="AL61" s="10"/>
    </row>
    <row r="62" spans="1:38" customFormat="1" x14ac:dyDescent="0.25">
      <c r="A62" s="10"/>
      <c r="B62" s="76"/>
      <c r="C62" s="76"/>
      <c r="D62" s="76"/>
      <c r="E62" s="76" t="s">
        <v>193</v>
      </c>
      <c r="F62" s="76"/>
      <c r="G62" s="71">
        <f t="shared" ref="G62:R62" si="16">SUM(G58:G61)</f>
        <v>333</v>
      </c>
      <c r="H62" s="71">
        <f t="shared" si="16"/>
        <v>333</v>
      </c>
      <c r="I62" s="71">
        <f t="shared" si="16"/>
        <v>333</v>
      </c>
      <c r="J62" s="71">
        <f t="shared" si="16"/>
        <v>333</v>
      </c>
      <c r="K62" s="71">
        <f t="shared" si="16"/>
        <v>333</v>
      </c>
      <c r="L62" s="71">
        <f t="shared" si="16"/>
        <v>333</v>
      </c>
      <c r="M62" s="71">
        <f t="shared" si="16"/>
        <v>333</v>
      </c>
      <c r="N62" s="71">
        <f t="shared" si="16"/>
        <v>333</v>
      </c>
      <c r="O62" s="71">
        <f t="shared" si="16"/>
        <v>334</v>
      </c>
      <c r="P62" s="71">
        <f t="shared" si="16"/>
        <v>334</v>
      </c>
      <c r="Q62" s="71">
        <f t="shared" si="16"/>
        <v>334</v>
      </c>
      <c r="R62" s="71">
        <f t="shared" si="16"/>
        <v>334</v>
      </c>
      <c r="S62" s="79">
        <v>4000</v>
      </c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10"/>
      <c r="AK62" s="10"/>
      <c r="AL62" s="10"/>
    </row>
    <row r="63" spans="1:38" customFormat="1" x14ac:dyDescent="0.25">
      <c r="A63" s="10"/>
      <c r="B63" s="76"/>
      <c r="C63" s="76"/>
      <c r="D63" s="76"/>
      <c r="E63" s="76" t="s">
        <v>194</v>
      </c>
      <c r="F63" s="76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7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10"/>
      <c r="AK63" s="10"/>
      <c r="AL63" s="10"/>
    </row>
    <row r="64" spans="1:38" customFormat="1" x14ac:dyDescent="0.25">
      <c r="A64" s="10"/>
      <c r="B64" s="76"/>
      <c r="C64" s="76"/>
      <c r="D64" s="76"/>
      <c r="E64" s="76"/>
      <c r="F64" s="76" t="s">
        <v>44</v>
      </c>
      <c r="G64" s="62">
        <f t="shared" ref="G64:R72" si="17">ROUND($S64/12,0)</f>
        <v>4</v>
      </c>
      <c r="H64" s="62">
        <f t="shared" si="17"/>
        <v>4</v>
      </c>
      <c r="I64" s="62">
        <f t="shared" si="17"/>
        <v>4</v>
      </c>
      <c r="J64" s="62">
        <f t="shared" si="17"/>
        <v>4</v>
      </c>
      <c r="K64" s="62">
        <f t="shared" si="17"/>
        <v>4</v>
      </c>
      <c r="L64" s="62">
        <f t="shared" si="17"/>
        <v>4</v>
      </c>
      <c r="M64" s="62">
        <f t="shared" si="17"/>
        <v>4</v>
      </c>
      <c r="N64" s="62">
        <f t="shared" si="17"/>
        <v>4</v>
      </c>
      <c r="O64" s="62">
        <v>4</v>
      </c>
      <c r="P64" s="62">
        <v>4</v>
      </c>
      <c r="Q64" s="62">
        <v>5</v>
      </c>
      <c r="R64" s="62">
        <v>5</v>
      </c>
      <c r="S64" s="78">
        <v>50</v>
      </c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10"/>
      <c r="AK64" s="10"/>
      <c r="AL64" s="10"/>
    </row>
    <row r="65" spans="1:38" customFormat="1" x14ac:dyDescent="0.25">
      <c r="A65" s="10"/>
      <c r="B65" s="76"/>
      <c r="C65" s="76"/>
      <c r="D65" s="76"/>
      <c r="E65" s="76"/>
      <c r="F65" s="76" t="s">
        <v>125</v>
      </c>
      <c r="G65" s="62">
        <f t="shared" si="17"/>
        <v>625</v>
      </c>
      <c r="H65" s="62">
        <f t="shared" si="17"/>
        <v>625</v>
      </c>
      <c r="I65" s="62">
        <f t="shared" si="17"/>
        <v>625</v>
      </c>
      <c r="J65" s="62">
        <f t="shared" si="17"/>
        <v>625</v>
      </c>
      <c r="K65" s="62">
        <f t="shared" si="17"/>
        <v>625</v>
      </c>
      <c r="L65" s="62">
        <f t="shared" si="17"/>
        <v>625</v>
      </c>
      <c r="M65" s="62">
        <f t="shared" si="17"/>
        <v>625</v>
      </c>
      <c r="N65" s="62">
        <f t="shared" si="17"/>
        <v>625</v>
      </c>
      <c r="O65" s="62">
        <f t="shared" si="17"/>
        <v>625</v>
      </c>
      <c r="P65" s="62">
        <f t="shared" si="17"/>
        <v>625</v>
      </c>
      <c r="Q65" s="62">
        <f t="shared" si="17"/>
        <v>625</v>
      </c>
      <c r="R65" s="62">
        <f t="shared" si="17"/>
        <v>625</v>
      </c>
      <c r="S65" s="78">
        <v>7500</v>
      </c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10"/>
      <c r="AK65" s="10"/>
      <c r="AL65" s="10"/>
    </row>
    <row r="66" spans="1:38" customFormat="1" x14ac:dyDescent="0.25">
      <c r="A66" s="10"/>
      <c r="B66" s="76"/>
      <c r="C66" s="76"/>
      <c r="D66" s="76"/>
      <c r="E66" s="76"/>
      <c r="F66" s="76" t="s">
        <v>45</v>
      </c>
      <c r="G66" s="62">
        <f t="shared" si="17"/>
        <v>25</v>
      </c>
      <c r="H66" s="62">
        <f t="shared" si="17"/>
        <v>25</v>
      </c>
      <c r="I66" s="62">
        <f t="shared" si="17"/>
        <v>25</v>
      </c>
      <c r="J66" s="62">
        <f t="shared" si="17"/>
        <v>25</v>
      </c>
      <c r="K66" s="62">
        <f t="shared" si="17"/>
        <v>25</v>
      </c>
      <c r="L66" s="62">
        <f t="shared" si="17"/>
        <v>25</v>
      </c>
      <c r="M66" s="62">
        <f t="shared" si="17"/>
        <v>25</v>
      </c>
      <c r="N66" s="62">
        <f t="shared" si="17"/>
        <v>25</v>
      </c>
      <c r="O66" s="62">
        <f t="shared" si="17"/>
        <v>25</v>
      </c>
      <c r="P66" s="62">
        <f t="shared" si="17"/>
        <v>25</v>
      </c>
      <c r="Q66" s="62">
        <f t="shared" si="17"/>
        <v>25</v>
      </c>
      <c r="R66" s="62">
        <f t="shared" si="17"/>
        <v>25</v>
      </c>
      <c r="S66" s="78">
        <v>300</v>
      </c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10"/>
      <c r="AK66" s="10"/>
      <c r="AL66" s="10"/>
    </row>
    <row r="67" spans="1:38" customFormat="1" x14ac:dyDescent="0.25">
      <c r="A67" s="10"/>
      <c r="B67" s="76"/>
      <c r="C67" s="76"/>
      <c r="D67" s="76"/>
      <c r="E67" s="76"/>
      <c r="F67" s="76" t="s">
        <v>126</v>
      </c>
      <c r="G67" s="62">
        <f t="shared" si="17"/>
        <v>33</v>
      </c>
      <c r="H67" s="62">
        <f t="shared" si="17"/>
        <v>33</v>
      </c>
      <c r="I67" s="62">
        <f t="shared" si="17"/>
        <v>33</v>
      </c>
      <c r="J67" s="62">
        <f t="shared" si="17"/>
        <v>33</v>
      </c>
      <c r="K67" s="62">
        <f t="shared" si="17"/>
        <v>33</v>
      </c>
      <c r="L67" s="62">
        <f t="shared" si="17"/>
        <v>33</v>
      </c>
      <c r="M67" s="62">
        <f t="shared" si="17"/>
        <v>33</v>
      </c>
      <c r="N67" s="62">
        <f t="shared" si="17"/>
        <v>33</v>
      </c>
      <c r="O67" s="62">
        <v>34</v>
      </c>
      <c r="P67" s="62">
        <v>34</v>
      </c>
      <c r="Q67" s="62">
        <v>34</v>
      </c>
      <c r="R67" s="62">
        <v>34</v>
      </c>
      <c r="S67" s="78">
        <v>400</v>
      </c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10"/>
      <c r="AK67" s="10"/>
      <c r="AL67" s="10"/>
    </row>
    <row r="68" spans="1:38" customFormat="1" x14ac:dyDescent="0.25">
      <c r="A68" s="10"/>
      <c r="B68" s="76"/>
      <c r="C68" s="76"/>
      <c r="D68" s="76"/>
      <c r="E68" s="76"/>
      <c r="F68" s="76" t="s">
        <v>46</v>
      </c>
      <c r="G68" s="62">
        <f t="shared" si="17"/>
        <v>510</v>
      </c>
      <c r="H68" s="62">
        <f t="shared" si="17"/>
        <v>510</v>
      </c>
      <c r="I68" s="62">
        <f t="shared" si="17"/>
        <v>510</v>
      </c>
      <c r="J68" s="62">
        <f t="shared" si="17"/>
        <v>510</v>
      </c>
      <c r="K68" s="62">
        <f t="shared" si="17"/>
        <v>510</v>
      </c>
      <c r="L68" s="62">
        <f t="shared" si="17"/>
        <v>510</v>
      </c>
      <c r="M68" s="62">
        <f t="shared" si="17"/>
        <v>510</v>
      </c>
      <c r="N68" s="62">
        <f t="shared" si="17"/>
        <v>510</v>
      </c>
      <c r="O68" s="62">
        <f t="shared" si="17"/>
        <v>510</v>
      </c>
      <c r="P68" s="62">
        <f t="shared" si="17"/>
        <v>510</v>
      </c>
      <c r="Q68" s="62">
        <f t="shared" si="17"/>
        <v>510</v>
      </c>
      <c r="R68" s="62">
        <f t="shared" si="17"/>
        <v>510</v>
      </c>
      <c r="S68" s="78">
        <v>6120</v>
      </c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10"/>
      <c r="AK68" s="10"/>
      <c r="AL68" s="10"/>
    </row>
    <row r="69" spans="1:38" customFormat="1" x14ac:dyDescent="0.25">
      <c r="A69" s="10"/>
      <c r="B69" s="76"/>
      <c r="C69" s="76"/>
      <c r="D69" s="76"/>
      <c r="E69" s="76"/>
      <c r="F69" s="76" t="s">
        <v>47</v>
      </c>
      <c r="G69" s="62">
        <f t="shared" si="17"/>
        <v>240</v>
      </c>
      <c r="H69" s="62">
        <f t="shared" si="17"/>
        <v>240</v>
      </c>
      <c r="I69" s="62">
        <f t="shared" si="17"/>
        <v>240</v>
      </c>
      <c r="J69" s="62">
        <f t="shared" si="17"/>
        <v>240</v>
      </c>
      <c r="K69" s="62">
        <f t="shared" si="17"/>
        <v>240</v>
      </c>
      <c r="L69" s="62">
        <f t="shared" si="17"/>
        <v>240</v>
      </c>
      <c r="M69" s="62">
        <f t="shared" si="17"/>
        <v>240</v>
      </c>
      <c r="N69" s="62">
        <f t="shared" si="17"/>
        <v>240</v>
      </c>
      <c r="O69" s="62">
        <v>241</v>
      </c>
      <c r="P69" s="62">
        <v>241</v>
      </c>
      <c r="Q69" s="62">
        <v>241</v>
      </c>
      <c r="R69" s="62">
        <v>241</v>
      </c>
      <c r="S69" s="78">
        <v>2884</v>
      </c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10"/>
      <c r="AK69" s="10"/>
      <c r="AL69" s="10"/>
    </row>
    <row r="70" spans="1:38" customFormat="1" x14ac:dyDescent="0.25">
      <c r="A70" s="10"/>
      <c r="B70" s="76"/>
      <c r="C70" s="76"/>
      <c r="D70" s="76"/>
      <c r="E70" s="76"/>
      <c r="F70" s="76" t="s">
        <v>48</v>
      </c>
      <c r="G70" s="62">
        <f t="shared" si="17"/>
        <v>135</v>
      </c>
      <c r="H70" s="62">
        <f t="shared" si="17"/>
        <v>135</v>
      </c>
      <c r="I70" s="62">
        <f t="shared" si="17"/>
        <v>135</v>
      </c>
      <c r="J70" s="62">
        <f t="shared" si="17"/>
        <v>135</v>
      </c>
      <c r="K70" s="62">
        <f t="shared" si="17"/>
        <v>135</v>
      </c>
      <c r="L70" s="62">
        <f t="shared" si="17"/>
        <v>135</v>
      </c>
      <c r="M70" s="62">
        <f t="shared" si="17"/>
        <v>135</v>
      </c>
      <c r="N70" s="62">
        <f t="shared" si="17"/>
        <v>135</v>
      </c>
      <c r="O70" s="62">
        <f t="shared" si="17"/>
        <v>135</v>
      </c>
      <c r="P70" s="62">
        <f t="shared" si="17"/>
        <v>135</v>
      </c>
      <c r="Q70" s="62">
        <v>136</v>
      </c>
      <c r="R70" s="62">
        <v>136</v>
      </c>
      <c r="S70" s="78">
        <v>1622</v>
      </c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10"/>
      <c r="AK70" s="10"/>
      <c r="AL70" s="10"/>
    </row>
    <row r="71" spans="1:38" customFormat="1" x14ac:dyDescent="0.25">
      <c r="A71" s="10"/>
      <c r="B71" s="76"/>
      <c r="C71" s="76"/>
      <c r="D71" s="76"/>
      <c r="E71" s="76"/>
      <c r="F71" s="76" t="s">
        <v>49</v>
      </c>
      <c r="G71" s="62">
        <f t="shared" si="17"/>
        <v>121</v>
      </c>
      <c r="H71" s="62">
        <f t="shared" si="17"/>
        <v>121</v>
      </c>
      <c r="I71" s="62">
        <f t="shared" si="17"/>
        <v>121</v>
      </c>
      <c r="J71" s="62">
        <f t="shared" si="17"/>
        <v>121</v>
      </c>
      <c r="K71" s="62">
        <f t="shared" si="17"/>
        <v>121</v>
      </c>
      <c r="L71" s="62">
        <f t="shared" si="17"/>
        <v>121</v>
      </c>
      <c r="M71" s="62">
        <f t="shared" si="17"/>
        <v>121</v>
      </c>
      <c r="N71" s="62">
        <f t="shared" si="17"/>
        <v>121</v>
      </c>
      <c r="O71" s="62">
        <f t="shared" si="17"/>
        <v>121</v>
      </c>
      <c r="P71" s="62">
        <f t="shared" si="17"/>
        <v>121</v>
      </c>
      <c r="Q71" s="62">
        <v>120</v>
      </c>
      <c r="R71" s="62">
        <v>120</v>
      </c>
      <c r="S71" s="78">
        <v>1450</v>
      </c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10"/>
      <c r="AK71" s="10"/>
      <c r="AL71" s="10"/>
    </row>
    <row r="72" spans="1:38" customFormat="1" x14ac:dyDescent="0.25">
      <c r="A72" s="10"/>
      <c r="B72" s="76"/>
      <c r="C72" s="76"/>
      <c r="D72" s="76"/>
      <c r="E72" s="76"/>
      <c r="F72" s="76" t="s">
        <v>50</v>
      </c>
      <c r="G72" s="62">
        <f t="shared" si="17"/>
        <v>17</v>
      </c>
      <c r="H72" s="62">
        <f t="shared" si="17"/>
        <v>17</v>
      </c>
      <c r="I72" s="62">
        <f t="shared" si="17"/>
        <v>17</v>
      </c>
      <c r="J72" s="62">
        <f t="shared" si="17"/>
        <v>17</v>
      </c>
      <c r="K72" s="62">
        <f t="shared" si="17"/>
        <v>17</v>
      </c>
      <c r="L72" s="62">
        <f t="shared" si="17"/>
        <v>17</v>
      </c>
      <c r="M72" s="62">
        <f t="shared" si="17"/>
        <v>17</v>
      </c>
      <c r="N72" s="62">
        <f t="shared" si="17"/>
        <v>17</v>
      </c>
      <c r="O72" s="62">
        <v>16</v>
      </c>
      <c r="P72" s="62">
        <v>16</v>
      </c>
      <c r="Q72" s="62">
        <v>16</v>
      </c>
      <c r="R72" s="62">
        <v>16</v>
      </c>
      <c r="S72" s="78">
        <v>200</v>
      </c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10"/>
      <c r="AK72" s="10"/>
      <c r="AL72" s="10"/>
    </row>
    <row r="73" spans="1:38" customFormat="1" x14ac:dyDescent="0.25">
      <c r="A73" s="10"/>
      <c r="B73" s="76"/>
      <c r="C73" s="76"/>
      <c r="D73" s="76"/>
      <c r="E73" s="76" t="s">
        <v>195</v>
      </c>
      <c r="F73" s="76"/>
      <c r="G73" s="71">
        <f t="shared" ref="G73:R73" si="18">SUM(G64:G72)</f>
        <v>1710</v>
      </c>
      <c r="H73" s="71">
        <f t="shared" si="18"/>
        <v>1710</v>
      </c>
      <c r="I73" s="71">
        <f t="shared" si="18"/>
        <v>1710</v>
      </c>
      <c r="J73" s="71">
        <f t="shared" si="18"/>
        <v>1710</v>
      </c>
      <c r="K73" s="71">
        <f t="shared" si="18"/>
        <v>1710</v>
      </c>
      <c r="L73" s="71">
        <f t="shared" si="18"/>
        <v>1710</v>
      </c>
      <c r="M73" s="71">
        <f t="shared" si="18"/>
        <v>1710</v>
      </c>
      <c r="N73" s="71">
        <f t="shared" si="18"/>
        <v>1710</v>
      </c>
      <c r="O73" s="71">
        <f t="shared" si="18"/>
        <v>1711</v>
      </c>
      <c r="P73" s="71">
        <f t="shared" si="18"/>
        <v>1711</v>
      </c>
      <c r="Q73" s="71">
        <f t="shared" si="18"/>
        <v>1712</v>
      </c>
      <c r="R73" s="71">
        <f t="shared" si="18"/>
        <v>1712</v>
      </c>
      <c r="S73" s="79">
        <v>20526</v>
      </c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10"/>
      <c r="AK73" s="10"/>
      <c r="AL73" s="10"/>
    </row>
    <row r="74" spans="1:38" customFormat="1" x14ac:dyDescent="0.25">
      <c r="A74" s="10"/>
      <c r="B74" s="76"/>
      <c r="C74" s="76"/>
      <c r="D74" s="76"/>
      <c r="E74" s="76" t="s">
        <v>196</v>
      </c>
      <c r="F74" s="76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7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10"/>
      <c r="AK74" s="10"/>
      <c r="AL74" s="10"/>
    </row>
    <row r="75" spans="1:38" customFormat="1" x14ac:dyDescent="0.25">
      <c r="A75" s="10"/>
      <c r="B75" s="76"/>
      <c r="C75" s="76"/>
      <c r="D75" s="76"/>
      <c r="E75" s="76"/>
      <c r="F75" s="76" t="s">
        <v>51</v>
      </c>
      <c r="G75" s="62">
        <f t="shared" ref="G75:R81" si="19">ROUND($S75/12,0)</f>
        <v>8</v>
      </c>
      <c r="H75" s="62">
        <f t="shared" si="19"/>
        <v>8</v>
      </c>
      <c r="I75" s="62">
        <f t="shared" si="19"/>
        <v>8</v>
      </c>
      <c r="J75" s="62">
        <f t="shared" si="19"/>
        <v>8</v>
      </c>
      <c r="K75" s="62">
        <f t="shared" si="19"/>
        <v>8</v>
      </c>
      <c r="L75" s="62">
        <f t="shared" si="19"/>
        <v>8</v>
      </c>
      <c r="M75" s="62">
        <f t="shared" si="19"/>
        <v>8</v>
      </c>
      <c r="N75" s="62">
        <f t="shared" si="19"/>
        <v>8</v>
      </c>
      <c r="O75" s="62">
        <v>9</v>
      </c>
      <c r="P75" s="62">
        <v>9</v>
      </c>
      <c r="Q75" s="62">
        <v>9</v>
      </c>
      <c r="R75" s="62">
        <v>9</v>
      </c>
      <c r="S75" s="78">
        <v>100</v>
      </c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10"/>
      <c r="AK75" s="10"/>
      <c r="AL75" s="10"/>
    </row>
    <row r="76" spans="1:38" customFormat="1" x14ac:dyDescent="0.25">
      <c r="A76" s="10"/>
      <c r="B76" s="76"/>
      <c r="C76" s="76"/>
      <c r="D76" s="76"/>
      <c r="E76" s="76"/>
      <c r="F76" s="76" t="s">
        <v>52</v>
      </c>
      <c r="G76" s="62">
        <f t="shared" si="19"/>
        <v>487</v>
      </c>
      <c r="H76" s="62">
        <f t="shared" si="19"/>
        <v>487</v>
      </c>
      <c r="I76" s="62">
        <f t="shared" si="19"/>
        <v>487</v>
      </c>
      <c r="J76" s="62">
        <f t="shared" si="19"/>
        <v>487</v>
      </c>
      <c r="K76" s="62">
        <f t="shared" si="19"/>
        <v>487</v>
      </c>
      <c r="L76" s="62">
        <f t="shared" si="19"/>
        <v>487</v>
      </c>
      <c r="M76" s="62">
        <f t="shared" si="19"/>
        <v>487</v>
      </c>
      <c r="N76" s="62">
        <f t="shared" si="19"/>
        <v>487</v>
      </c>
      <c r="O76" s="62">
        <f t="shared" si="19"/>
        <v>487</v>
      </c>
      <c r="P76" s="62">
        <v>486</v>
      </c>
      <c r="Q76" s="62">
        <v>486</v>
      </c>
      <c r="R76" s="62">
        <v>486</v>
      </c>
      <c r="S76" s="78">
        <v>5841</v>
      </c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10"/>
      <c r="AK76" s="10"/>
      <c r="AL76" s="10"/>
    </row>
    <row r="77" spans="1:38" customFormat="1" x14ac:dyDescent="0.25">
      <c r="A77" s="10"/>
      <c r="B77" s="76"/>
      <c r="C77" s="76"/>
      <c r="D77" s="76"/>
      <c r="E77" s="76"/>
      <c r="F77" s="76" t="s">
        <v>54</v>
      </c>
      <c r="G77" s="62">
        <f t="shared" si="19"/>
        <v>42</v>
      </c>
      <c r="H77" s="62">
        <f t="shared" si="19"/>
        <v>42</v>
      </c>
      <c r="I77" s="62">
        <f t="shared" si="19"/>
        <v>42</v>
      </c>
      <c r="J77" s="62">
        <f t="shared" si="19"/>
        <v>42</v>
      </c>
      <c r="K77" s="62">
        <f t="shared" si="19"/>
        <v>42</v>
      </c>
      <c r="L77" s="62">
        <f t="shared" si="19"/>
        <v>42</v>
      </c>
      <c r="M77" s="62">
        <f t="shared" si="19"/>
        <v>42</v>
      </c>
      <c r="N77" s="62">
        <f t="shared" si="19"/>
        <v>42</v>
      </c>
      <c r="O77" s="62">
        <v>41</v>
      </c>
      <c r="P77" s="62">
        <v>41</v>
      </c>
      <c r="Q77" s="62">
        <v>41</v>
      </c>
      <c r="R77" s="62">
        <v>41</v>
      </c>
      <c r="S77" s="78">
        <v>500</v>
      </c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10"/>
      <c r="AK77" s="10"/>
      <c r="AL77" s="10"/>
    </row>
    <row r="78" spans="1:38" customFormat="1" x14ac:dyDescent="0.25">
      <c r="A78" s="10"/>
      <c r="B78" s="76"/>
      <c r="C78" s="76"/>
      <c r="D78" s="76"/>
      <c r="E78" s="76"/>
      <c r="F78" s="76" t="s">
        <v>55</v>
      </c>
      <c r="G78" s="62">
        <f t="shared" si="19"/>
        <v>8</v>
      </c>
      <c r="H78" s="62">
        <f t="shared" si="19"/>
        <v>8</v>
      </c>
      <c r="I78" s="62">
        <f t="shared" si="19"/>
        <v>8</v>
      </c>
      <c r="J78" s="62">
        <f t="shared" si="19"/>
        <v>8</v>
      </c>
      <c r="K78" s="62">
        <f t="shared" si="19"/>
        <v>8</v>
      </c>
      <c r="L78" s="62">
        <f t="shared" si="19"/>
        <v>8</v>
      </c>
      <c r="M78" s="62">
        <f t="shared" si="19"/>
        <v>8</v>
      </c>
      <c r="N78" s="62">
        <v>9</v>
      </c>
      <c r="O78" s="62">
        <v>9</v>
      </c>
      <c r="P78" s="62">
        <v>9</v>
      </c>
      <c r="Q78" s="62">
        <v>9</v>
      </c>
      <c r="R78" s="62">
        <f t="shared" si="19"/>
        <v>8</v>
      </c>
      <c r="S78" s="78">
        <v>100</v>
      </c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10"/>
      <c r="AK78" s="10"/>
      <c r="AL78" s="10"/>
    </row>
    <row r="79" spans="1:38" customFormat="1" x14ac:dyDescent="0.25">
      <c r="A79" s="10"/>
      <c r="B79" s="76"/>
      <c r="C79" s="76"/>
      <c r="D79" s="76"/>
      <c r="E79" s="76"/>
      <c r="F79" s="76" t="s">
        <v>56</v>
      </c>
      <c r="G79" s="62">
        <f t="shared" si="19"/>
        <v>21</v>
      </c>
      <c r="H79" s="62">
        <f t="shared" si="19"/>
        <v>21</v>
      </c>
      <c r="I79" s="62">
        <f t="shared" si="19"/>
        <v>21</v>
      </c>
      <c r="J79" s="62">
        <f t="shared" si="19"/>
        <v>21</v>
      </c>
      <c r="K79" s="62">
        <f t="shared" si="19"/>
        <v>21</v>
      </c>
      <c r="L79" s="62">
        <f t="shared" si="19"/>
        <v>21</v>
      </c>
      <c r="M79" s="62">
        <f t="shared" si="19"/>
        <v>21</v>
      </c>
      <c r="N79" s="62">
        <f t="shared" si="19"/>
        <v>21</v>
      </c>
      <c r="O79" s="62">
        <f t="shared" si="19"/>
        <v>21</v>
      </c>
      <c r="P79" s="62">
        <f t="shared" si="19"/>
        <v>21</v>
      </c>
      <c r="Q79" s="62">
        <v>20</v>
      </c>
      <c r="R79" s="62">
        <v>20</v>
      </c>
      <c r="S79" s="78">
        <v>250</v>
      </c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10"/>
      <c r="AK79" s="10"/>
      <c r="AL79" s="10"/>
    </row>
    <row r="80" spans="1:38" customFormat="1" x14ac:dyDescent="0.25">
      <c r="A80" s="10"/>
      <c r="B80" s="76"/>
      <c r="C80" s="76"/>
      <c r="D80" s="76"/>
      <c r="E80" s="76"/>
      <c r="F80" s="76" t="s">
        <v>57</v>
      </c>
      <c r="G80" s="62">
        <f t="shared" si="19"/>
        <v>83</v>
      </c>
      <c r="H80" s="62">
        <f t="shared" si="19"/>
        <v>83</v>
      </c>
      <c r="I80" s="62">
        <f t="shared" si="19"/>
        <v>83</v>
      </c>
      <c r="J80" s="62">
        <f t="shared" si="19"/>
        <v>83</v>
      </c>
      <c r="K80" s="62">
        <f t="shared" si="19"/>
        <v>83</v>
      </c>
      <c r="L80" s="62">
        <f t="shared" si="19"/>
        <v>83</v>
      </c>
      <c r="M80" s="62">
        <f t="shared" si="19"/>
        <v>83</v>
      </c>
      <c r="N80" s="62">
        <f t="shared" si="19"/>
        <v>83</v>
      </c>
      <c r="O80" s="62">
        <v>84</v>
      </c>
      <c r="P80" s="62">
        <v>84</v>
      </c>
      <c r="Q80" s="62">
        <v>84</v>
      </c>
      <c r="R80" s="62">
        <v>84</v>
      </c>
      <c r="S80" s="78">
        <v>1000</v>
      </c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10"/>
      <c r="AK80" s="10"/>
      <c r="AL80" s="10"/>
    </row>
    <row r="81" spans="1:38" customFormat="1" ht="15.75" thickBot="1" x14ac:dyDescent="0.3">
      <c r="A81" s="10"/>
      <c r="B81" s="76"/>
      <c r="C81" s="76"/>
      <c r="D81" s="76"/>
      <c r="E81" s="76"/>
      <c r="F81" s="76" t="s">
        <v>197</v>
      </c>
      <c r="G81" s="62">
        <f t="shared" si="19"/>
        <v>417</v>
      </c>
      <c r="H81" s="62">
        <f t="shared" si="19"/>
        <v>417</v>
      </c>
      <c r="I81" s="62">
        <f t="shared" si="19"/>
        <v>417</v>
      </c>
      <c r="J81" s="62">
        <f t="shared" si="19"/>
        <v>417</v>
      </c>
      <c r="K81" s="62">
        <f t="shared" si="19"/>
        <v>417</v>
      </c>
      <c r="L81" s="62">
        <f t="shared" si="19"/>
        <v>417</v>
      </c>
      <c r="M81" s="62">
        <f t="shared" si="19"/>
        <v>417</v>
      </c>
      <c r="N81" s="62">
        <f t="shared" si="19"/>
        <v>417</v>
      </c>
      <c r="O81" s="62">
        <v>416</v>
      </c>
      <c r="P81" s="62">
        <v>416</v>
      </c>
      <c r="Q81" s="62">
        <v>416</v>
      </c>
      <c r="R81" s="62">
        <v>416</v>
      </c>
      <c r="S81" s="78">
        <v>5000</v>
      </c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10"/>
      <c r="AK81" s="10"/>
      <c r="AL81" s="10"/>
    </row>
    <row r="82" spans="1:38" customFormat="1" ht="15.75" thickBot="1" x14ac:dyDescent="0.3">
      <c r="A82" s="10"/>
      <c r="B82" s="76"/>
      <c r="C82" s="76"/>
      <c r="D82" s="76"/>
      <c r="E82" s="76" t="s">
        <v>198</v>
      </c>
      <c r="F82" s="76"/>
      <c r="G82" s="72">
        <f t="shared" ref="G82:R82" si="20">SUM(G75:G81)</f>
        <v>1066</v>
      </c>
      <c r="H82" s="72">
        <f t="shared" si="20"/>
        <v>1066</v>
      </c>
      <c r="I82" s="72">
        <f t="shared" si="20"/>
        <v>1066</v>
      </c>
      <c r="J82" s="72">
        <f t="shared" si="20"/>
        <v>1066</v>
      </c>
      <c r="K82" s="72">
        <f t="shared" si="20"/>
        <v>1066</v>
      </c>
      <c r="L82" s="72">
        <f t="shared" si="20"/>
        <v>1066</v>
      </c>
      <c r="M82" s="72">
        <f t="shared" si="20"/>
        <v>1066</v>
      </c>
      <c r="N82" s="72">
        <f t="shared" si="20"/>
        <v>1067</v>
      </c>
      <c r="O82" s="72">
        <f t="shared" si="20"/>
        <v>1067</v>
      </c>
      <c r="P82" s="72">
        <f t="shared" si="20"/>
        <v>1066</v>
      </c>
      <c r="Q82" s="72">
        <f t="shared" si="20"/>
        <v>1065</v>
      </c>
      <c r="R82" s="72">
        <f t="shared" si="20"/>
        <v>1064</v>
      </c>
      <c r="S82" s="80">
        <v>12791</v>
      </c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10"/>
      <c r="AK82" s="10"/>
      <c r="AL82" s="10"/>
    </row>
    <row r="83" spans="1:38" customFormat="1" x14ac:dyDescent="0.25">
      <c r="A83" s="10"/>
      <c r="B83" s="76"/>
      <c r="C83" s="76"/>
      <c r="D83" s="76" t="s">
        <v>199</v>
      </c>
      <c r="E83" s="76"/>
      <c r="F83" s="76"/>
      <c r="G83" s="71">
        <f t="shared" ref="G83:R83" si="21">G82+G73+G62</f>
        <v>3109</v>
      </c>
      <c r="H83" s="71">
        <f t="shared" si="21"/>
        <v>3109</v>
      </c>
      <c r="I83" s="71">
        <f t="shared" si="21"/>
        <v>3109</v>
      </c>
      <c r="J83" s="71">
        <f t="shared" si="21"/>
        <v>3109</v>
      </c>
      <c r="K83" s="71">
        <f t="shared" si="21"/>
        <v>3109</v>
      </c>
      <c r="L83" s="71">
        <f t="shared" si="21"/>
        <v>3109</v>
      </c>
      <c r="M83" s="71">
        <f t="shared" si="21"/>
        <v>3109</v>
      </c>
      <c r="N83" s="71">
        <f t="shared" si="21"/>
        <v>3110</v>
      </c>
      <c r="O83" s="71">
        <f t="shared" si="21"/>
        <v>3112</v>
      </c>
      <c r="P83" s="71">
        <f t="shared" si="21"/>
        <v>3111</v>
      </c>
      <c r="Q83" s="71">
        <f t="shared" si="21"/>
        <v>3111</v>
      </c>
      <c r="R83" s="71">
        <f t="shared" si="21"/>
        <v>3110</v>
      </c>
      <c r="S83" s="79">
        <v>37317</v>
      </c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10"/>
      <c r="AK83" s="10"/>
      <c r="AL83" s="10"/>
    </row>
    <row r="84" spans="1:38" customFormat="1" x14ac:dyDescent="0.25">
      <c r="A84" s="10"/>
      <c r="B84" s="76"/>
      <c r="C84" s="76"/>
      <c r="D84" s="76" t="s">
        <v>200</v>
      </c>
      <c r="E84" s="76"/>
      <c r="F84" s="76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7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10"/>
      <c r="AK84" s="10"/>
      <c r="AL84" s="10"/>
    </row>
    <row r="85" spans="1:38" customFormat="1" x14ac:dyDescent="0.25">
      <c r="A85" s="10"/>
      <c r="B85" s="76"/>
      <c r="C85" s="76"/>
      <c r="D85" s="76"/>
      <c r="E85" s="76" t="s">
        <v>201</v>
      </c>
      <c r="F85" s="76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7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10"/>
      <c r="AK85" s="10"/>
      <c r="AL85" s="10"/>
    </row>
    <row r="86" spans="1:38" customFormat="1" x14ac:dyDescent="0.25">
      <c r="A86" s="10"/>
      <c r="B86" s="76"/>
      <c r="C86" s="76"/>
      <c r="D86" s="76"/>
      <c r="E86" s="76"/>
      <c r="F86" s="76" t="s">
        <v>58</v>
      </c>
      <c r="G86" s="62">
        <f t="shared" ref="G86:L91" si="22">ROUND($S86/12,0)</f>
        <v>99</v>
      </c>
      <c r="H86" s="62">
        <f t="shared" si="22"/>
        <v>99</v>
      </c>
      <c r="I86" s="62">
        <f t="shared" si="22"/>
        <v>99</v>
      </c>
      <c r="J86" s="62">
        <f t="shared" si="22"/>
        <v>99</v>
      </c>
      <c r="K86" s="62">
        <f t="shared" si="22"/>
        <v>99</v>
      </c>
      <c r="L86" s="62">
        <f t="shared" si="22"/>
        <v>99</v>
      </c>
      <c r="M86" s="62">
        <v>98</v>
      </c>
      <c r="N86" s="62">
        <v>98</v>
      </c>
      <c r="O86" s="62">
        <v>98</v>
      </c>
      <c r="P86" s="62">
        <v>98</v>
      </c>
      <c r="Q86" s="62">
        <v>98</v>
      </c>
      <c r="R86" s="62">
        <v>98</v>
      </c>
      <c r="S86" s="78">
        <v>1182</v>
      </c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10"/>
      <c r="AK86" s="10"/>
      <c r="AL86" s="10"/>
    </row>
    <row r="87" spans="1:38" customFormat="1" x14ac:dyDescent="0.25">
      <c r="A87" s="10"/>
      <c r="B87" s="76"/>
      <c r="C87" s="76"/>
      <c r="D87" s="76"/>
      <c r="E87" s="76"/>
      <c r="F87" s="76" t="s">
        <v>59</v>
      </c>
      <c r="G87" s="62">
        <f t="shared" si="22"/>
        <v>2297</v>
      </c>
      <c r="H87" s="62">
        <f t="shared" si="22"/>
        <v>2297</v>
      </c>
      <c r="I87" s="62">
        <f t="shared" si="22"/>
        <v>2297</v>
      </c>
      <c r="J87" s="62">
        <f t="shared" si="22"/>
        <v>2297</v>
      </c>
      <c r="K87" s="62">
        <f t="shared" si="22"/>
        <v>2297</v>
      </c>
      <c r="L87" s="62">
        <f t="shared" si="22"/>
        <v>2297</v>
      </c>
      <c r="M87" s="62">
        <f>ROUND($S87/12,0)</f>
        <v>2297</v>
      </c>
      <c r="N87" s="62">
        <f>ROUND($S87/12,0)</f>
        <v>2297</v>
      </c>
      <c r="O87" s="62">
        <v>2296</v>
      </c>
      <c r="P87" s="62">
        <v>2296</v>
      </c>
      <c r="Q87" s="62">
        <v>2296</v>
      </c>
      <c r="R87" s="62">
        <v>2296</v>
      </c>
      <c r="S87" s="78">
        <v>27560</v>
      </c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10"/>
      <c r="AK87" s="10"/>
      <c r="AL87" s="10"/>
    </row>
    <row r="88" spans="1:38" customFormat="1" x14ac:dyDescent="0.25">
      <c r="A88" s="10"/>
      <c r="B88" s="76"/>
      <c r="C88" s="76"/>
      <c r="D88" s="76"/>
      <c r="E88" s="76"/>
      <c r="F88" s="76" t="s">
        <v>202</v>
      </c>
      <c r="G88" s="62">
        <f t="shared" si="22"/>
        <v>628</v>
      </c>
      <c r="H88" s="62">
        <f t="shared" si="22"/>
        <v>628</v>
      </c>
      <c r="I88" s="62">
        <f t="shared" si="22"/>
        <v>628</v>
      </c>
      <c r="J88" s="62">
        <f t="shared" si="22"/>
        <v>628</v>
      </c>
      <c r="K88" s="62">
        <f t="shared" si="22"/>
        <v>628</v>
      </c>
      <c r="L88" s="62">
        <f t="shared" si="22"/>
        <v>628</v>
      </c>
      <c r="M88" s="62">
        <v>629</v>
      </c>
      <c r="N88" s="62">
        <v>629</v>
      </c>
      <c r="O88" s="62">
        <v>629</v>
      </c>
      <c r="P88" s="62">
        <v>629</v>
      </c>
      <c r="Q88" s="62">
        <v>629</v>
      </c>
      <c r="R88" s="62">
        <v>629</v>
      </c>
      <c r="S88" s="78">
        <v>7541.9984210000011</v>
      </c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10"/>
      <c r="AK88" s="10"/>
      <c r="AL88" s="10"/>
    </row>
    <row r="89" spans="1:38" customFormat="1" x14ac:dyDescent="0.25">
      <c r="A89" s="10"/>
      <c r="B89" s="76"/>
      <c r="C89" s="76"/>
      <c r="D89" s="76"/>
      <c r="E89" s="76"/>
      <c r="F89" s="76" t="s">
        <v>60</v>
      </c>
      <c r="G89" s="62">
        <f t="shared" si="22"/>
        <v>903</v>
      </c>
      <c r="H89" s="62">
        <f t="shared" si="22"/>
        <v>903</v>
      </c>
      <c r="I89" s="62">
        <f t="shared" si="22"/>
        <v>903</v>
      </c>
      <c r="J89" s="62">
        <f t="shared" si="22"/>
        <v>903</v>
      </c>
      <c r="K89" s="62">
        <f t="shared" si="22"/>
        <v>903</v>
      </c>
      <c r="L89" s="62">
        <f t="shared" si="22"/>
        <v>903</v>
      </c>
      <c r="M89" s="62">
        <f t="shared" ref="M89:Q90" si="23">ROUND($S89/12,0)</f>
        <v>903</v>
      </c>
      <c r="N89" s="62">
        <f t="shared" si="23"/>
        <v>903</v>
      </c>
      <c r="O89" s="62">
        <f t="shared" si="23"/>
        <v>903</v>
      </c>
      <c r="P89" s="62">
        <f t="shared" si="23"/>
        <v>903</v>
      </c>
      <c r="Q89" s="62">
        <f t="shared" si="23"/>
        <v>903</v>
      </c>
      <c r="R89" s="62">
        <v>904</v>
      </c>
      <c r="S89" s="78">
        <v>10837</v>
      </c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10"/>
      <c r="AK89" s="10"/>
      <c r="AL89" s="10"/>
    </row>
    <row r="90" spans="1:38" customFormat="1" x14ac:dyDescent="0.25">
      <c r="A90" s="10"/>
      <c r="B90" s="76"/>
      <c r="C90" s="76"/>
      <c r="D90" s="76"/>
      <c r="E90" s="76"/>
      <c r="F90" s="76" t="s">
        <v>61</v>
      </c>
      <c r="G90" s="62">
        <f t="shared" si="22"/>
        <v>821</v>
      </c>
      <c r="H90" s="62">
        <f t="shared" si="22"/>
        <v>821</v>
      </c>
      <c r="I90" s="62">
        <f t="shared" si="22"/>
        <v>821</v>
      </c>
      <c r="J90" s="62">
        <f t="shared" si="22"/>
        <v>821</v>
      </c>
      <c r="K90" s="62">
        <f t="shared" si="22"/>
        <v>821</v>
      </c>
      <c r="L90" s="62">
        <f t="shared" si="22"/>
        <v>821</v>
      </c>
      <c r="M90" s="62">
        <f t="shared" si="23"/>
        <v>821</v>
      </c>
      <c r="N90" s="62">
        <f t="shared" si="23"/>
        <v>821</v>
      </c>
      <c r="O90" s="62">
        <f t="shared" si="23"/>
        <v>821</v>
      </c>
      <c r="P90" s="62">
        <f t="shared" si="23"/>
        <v>821</v>
      </c>
      <c r="Q90" s="62">
        <f t="shared" si="23"/>
        <v>821</v>
      </c>
      <c r="R90" s="62">
        <v>822</v>
      </c>
      <c r="S90" s="78">
        <v>9853</v>
      </c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10"/>
      <c r="AK90" s="10"/>
      <c r="AL90" s="10"/>
    </row>
    <row r="91" spans="1:38" customFormat="1" x14ac:dyDescent="0.25">
      <c r="A91" s="10"/>
      <c r="B91" s="76"/>
      <c r="C91" s="76"/>
      <c r="D91" s="76"/>
      <c r="E91" s="76"/>
      <c r="F91" s="76" t="s">
        <v>203</v>
      </c>
      <c r="G91" s="62">
        <f t="shared" si="22"/>
        <v>5914</v>
      </c>
      <c r="H91" s="62">
        <f t="shared" si="22"/>
        <v>5914</v>
      </c>
      <c r="I91" s="62">
        <f t="shared" si="22"/>
        <v>5914</v>
      </c>
      <c r="J91" s="62">
        <f t="shared" si="22"/>
        <v>5914</v>
      </c>
      <c r="K91" s="62">
        <f t="shared" si="22"/>
        <v>5914</v>
      </c>
      <c r="L91" s="62">
        <f t="shared" si="22"/>
        <v>5914</v>
      </c>
      <c r="M91" s="62">
        <f>ROUND($S91/12,0)</f>
        <v>5914</v>
      </c>
      <c r="N91" s="62">
        <v>5913</v>
      </c>
      <c r="O91" s="62">
        <v>5913</v>
      </c>
      <c r="P91" s="62">
        <v>5913</v>
      </c>
      <c r="Q91" s="62">
        <v>5913</v>
      </c>
      <c r="R91" s="62">
        <v>5913</v>
      </c>
      <c r="S91" s="78">
        <v>70963</v>
      </c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10"/>
      <c r="AK91" s="10"/>
      <c r="AL91" s="10"/>
    </row>
    <row r="92" spans="1:38" customFormat="1" x14ac:dyDescent="0.25">
      <c r="A92" s="10"/>
      <c r="B92" s="76"/>
      <c r="C92" s="76"/>
      <c r="D92" s="76"/>
      <c r="E92" s="76" t="s">
        <v>204</v>
      </c>
      <c r="F92" s="76"/>
      <c r="G92" s="71">
        <f t="shared" ref="G92:R92" si="24">SUM(G86:G91)</f>
        <v>10662</v>
      </c>
      <c r="H92" s="71">
        <f t="shared" si="24"/>
        <v>10662</v>
      </c>
      <c r="I92" s="71">
        <f t="shared" si="24"/>
        <v>10662</v>
      </c>
      <c r="J92" s="71">
        <f t="shared" si="24"/>
        <v>10662</v>
      </c>
      <c r="K92" s="71">
        <f t="shared" si="24"/>
        <v>10662</v>
      </c>
      <c r="L92" s="71">
        <f t="shared" si="24"/>
        <v>10662</v>
      </c>
      <c r="M92" s="71">
        <f t="shared" si="24"/>
        <v>10662</v>
      </c>
      <c r="N92" s="71">
        <f t="shared" si="24"/>
        <v>10661</v>
      </c>
      <c r="O92" s="71">
        <f t="shared" si="24"/>
        <v>10660</v>
      </c>
      <c r="P92" s="71">
        <f t="shared" si="24"/>
        <v>10660</v>
      </c>
      <c r="Q92" s="71">
        <f t="shared" si="24"/>
        <v>10660</v>
      </c>
      <c r="R92" s="71">
        <f t="shared" si="24"/>
        <v>10662</v>
      </c>
      <c r="S92" s="79">
        <v>127936.998421</v>
      </c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10"/>
      <c r="AK92" s="10"/>
      <c r="AL92" s="10"/>
    </row>
    <row r="93" spans="1:38" customFormat="1" x14ac:dyDescent="0.25">
      <c r="A93" s="10"/>
      <c r="B93" s="76"/>
      <c r="C93" s="76"/>
      <c r="D93" s="76"/>
      <c r="E93" s="76" t="s">
        <v>205</v>
      </c>
      <c r="F93" s="76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7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10"/>
      <c r="AK93" s="10"/>
      <c r="AL93" s="10"/>
    </row>
    <row r="94" spans="1:38" customFormat="1" x14ac:dyDescent="0.25">
      <c r="A94" s="10"/>
      <c r="B94" s="76"/>
      <c r="C94" s="76"/>
      <c r="D94" s="76"/>
      <c r="E94" s="76"/>
      <c r="F94" s="76" t="s">
        <v>64</v>
      </c>
      <c r="G94" s="62">
        <f t="shared" ref="G94:Q95" si="25">ROUND($S94/12,0)</f>
        <v>36</v>
      </c>
      <c r="H94" s="62">
        <f t="shared" si="25"/>
        <v>36</v>
      </c>
      <c r="I94" s="62">
        <f t="shared" si="25"/>
        <v>36</v>
      </c>
      <c r="J94" s="62">
        <f t="shared" si="25"/>
        <v>36</v>
      </c>
      <c r="K94" s="62">
        <f t="shared" si="25"/>
        <v>36</v>
      </c>
      <c r="L94" s="62">
        <f t="shared" si="25"/>
        <v>36</v>
      </c>
      <c r="M94" s="62">
        <f t="shared" si="25"/>
        <v>36</v>
      </c>
      <c r="N94" s="62">
        <f t="shared" si="25"/>
        <v>36</v>
      </c>
      <c r="O94" s="62">
        <f t="shared" si="25"/>
        <v>36</v>
      </c>
      <c r="P94" s="62">
        <f t="shared" si="25"/>
        <v>36</v>
      </c>
      <c r="Q94" s="62">
        <f t="shared" si="25"/>
        <v>36</v>
      </c>
      <c r="R94" s="62">
        <v>37</v>
      </c>
      <c r="S94" s="78">
        <v>433</v>
      </c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10"/>
      <c r="AK94" s="10"/>
      <c r="AL94" s="10"/>
    </row>
    <row r="95" spans="1:38" customFormat="1" x14ac:dyDescent="0.25">
      <c r="A95" s="10"/>
      <c r="B95" s="76"/>
      <c r="C95" s="76"/>
      <c r="D95" s="76"/>
      <c r="E95" s="76"/>
      <c r="F95" s="76" t="s">
        <v>65</v>
      </c>
      <c r="G95" s="62">
        <f t="shared" si="25"/>
        <v>1349</v>
      </c>
      <c r="H95" s="62">
        <f t="shared" si="25"/>
        <v>1349</v>
      </c>
      <c r="I95" s="62">
        <f t="shared" si="25"/>
        <v>1349</v>
      </c>
      <c r="J95" s="62">
        <f t="shared" si="25"/>
        <v>1349</v>
      </c>
      <c r="K95" s="62">
        <f t="shared" si="25"/>
        <v>1349</v>
      </c>
      <c r="L95" s="62">
        <f t="shared" si="25"/>
        <v>1349</v>
      </c>
      <c r="M95" s="62">
        <f t="shared" si="25"/>
        <v>1349</v>
      </c>
      <c r="N95" s="62">
        <f t="shared" si="25"/>
        <v>1349</v>
      </c>
      <c r="O95" s="62">
        <f t="shared" si="25"/>
        <v>1349</v>
      </c>
      <c r="P95" s="62">
        <f t="shared" si="25"/>
        <v>1349</v>
      </c>
      <c r="Q95" s="62">
        <f t="shared" si="25"/>
        <v>1349</v>
      </c>
      <c r="R95" s="62">
        <f>ROUND($S95/12,0)</f>
        <v>1349</v>
      </c>
      <c r="S95" s="78">
        <v>16188</v>
      </c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10"/>
      <c r="AK95" s="10"/>
      <c r="AL95" s="10"/>
    </row>
    <row r="96" spans="1:38" customFormat="1" x14ac:dyDescent="0.25">
      <c r="A96" s="10"/>
      <c r="B96" s="76"/>
      <c r="C96" s="76"/>
      <c r="D96" s="76"/>
      <c r="E96" s="76"/>
      <c r="F96" s="76" t="s">
        <v>66</v>
      </c>
      <c r="G96" s="62">
        <f t="shared" ref="G96:N96" si="26">ROUND($S96/12,0)</f>
        <v>1260</v>
      </c>
      <c r="H96" s="62">
        <f t="shared" si="26"/>
        <v>1260</v>
      </c>
      <c r="I96" s="62">
        <f t="shared" si="26"/>
        <v>1260</v>
      </c>
      <c r="J96" s="62">
        <f t="shared" si="26"/>
        <v>1260</v>
      </c>
      <c r="K96" s="62">
        <f t="shared" si="26"/>
        <v>1260</v>
      </c>
      <c r="L96" s="62">
        <f t="shared" si="26"/>
        <v>1260</v>
      </c>
      <c r="M96" s="62">
        <f t="shared" si="26"/>
        <v>1260</v>
      </c>
      <c r="N96" s="62">
        <f t="shared" si="26"/>
        <v>1260</v>
      </c>
      <c r="O96" s="62">
        <v>1259</v>
      </c>
      <c r="P96" s="62">
        <v>1259</v>
      </c>
      <c r="Q96" s="62">
        <v>1259</v>
      </c>
      <c r="R96" s="62">
        <v>1259</v>
      </c>
      <c r="S96" s="78">
        <v>15116</v>
      </c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10"/>
      <c r="AK96" s="10"/>
      <c r="AL96" s="10"/>
    </row>
    <row r="97" spans="1:38" customFormat="1" x14ac:dyDescent="0.25">
      <c r="A97" s="10"/>
      <c r="B97" s="76"/>
      <c r="C97" s="76"/>
      <c r="D97" s="76"/>
      <c r="E97" s="76"/>
      <c r="F97" s="76" t="s">
        <v>68</v>
      </c>
      <c r="G97" s="62">
        <f t="shared" ref="G97:M99" si="27">ROUND($S97/12,0)</f>
        <v>388</v>
      </c>
      <c r="H97" s="62">
        <f t="shared" si="27"/>
        <v>388</v>
      </c>
      <c r="I97" s="62">
        <f t="shared" si="27"/>
        <v>388</v>
      </c>
      <c r="J97" s="62">
        <f t="shared" si="27"/>
        <v>388</v>
      </c>
      <c r="K97" s="62">
        <f t="shared" si="27"/>
        <v>388</v>
      </c>
      <c r="L97" s="62">
        <f t="shared" si="27"/>
        <v>388</v>
      </c>
      <c r="M97" s="62">
        <f t="shared" si="27"/>
        <v>388</v>
      </c>
      <c r="N97" s="62">
        <v>389</v>
      </c>
      <c r="O97" s="62">
        <v>389</v>
      </c>
      <c r="P97" s="62">
        <v>389</v>
      </c>
      <c r="Q97" s="62">
        <v>389</v>
      </c>
      <c r="R97" s="62">
        <v>389</v>
      </c>
      <c r="S97" s="78">
        <v>4661</v>
      </c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10"/>
      <c r="AK97" s="10"/>
      <c r="AL97" s="10"/>
    </row>
    <row r="98" spans="1:38" customFormat="1" x14ac:dyDescent="0.25">
      <c r="A98" s="10"/>
      <c r="B98" s="76"/>
      <c r="C98" s="76"/>
      <c r="D98" s="76"/>
      <c r="E98" s="76"/>
      <c r="F98" s="76" t="s">
        <v>206</v>
      </c>
      <c r="G98" s="62">
        <f t="shared" si="27"/>
        <v>271</v>
      </c>
      <c r="H98" s="62">
        <f t="shared" si="27"/>
        <v>271</v>
      </c>
      <c r="I98" s="62">
        <f t="shared" si="27"/>
        <v>271</v>
      </c>
      <c r="J98" s="62">
        <f t="shared" si="27"/>
        <v>271</v>
      </c>
      <c r="K98" s="62">
        <f t="shared" si="27"/>
        <v>271</v>
      </c>
      <c r="L98" s="62">
        <f t="shared" si="27"/>
        <v>271</v>
      </c>
      <c r="M98" s="62">
        <f t="shared" si="27"/>
        <v>271</v>
      </c>
      <c r="N98" s="62">
        <v>270</v>
      </c>
      <c r="O98" s="62">
        <v>270</v>
      </c>
      <c r="P98" s="62">
        <v>270</v>
      </c>
      <c r="Q98" s="62">
        <v>270</v>
      </c>
      <c r="R98" s="62">
        <v>270</v>
      </c>
      <c r="S98" s="78">
        <v>3247</v>
      </c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10"/>
      <c r="AK98" s="10"/>
      <c r="AL98" s="10"/>
    </row>
    <row r="99" spans="1:38" customFormat="1" ht="15.75" thickBot="1" x14ac:dyDescent="0.3">
      <c r="A99" s="10"/>
      <c r="B99" s="76"/>
      <c r="C99" s="76"/>
      <c r="D99" s="76"/>
      <c r="E99" s="76"/>
      <c r="F99" s="76" t="s">
        <v>67</v>
      </c>
      <c r="G99" s="62">
        <f t="shared" si="27"/>
        <v>2535</v>
      </c>
      <c r="H99" s="62">
        <f t="shared" si="27"/>
        <v>2535</v>
      </c>
      <c r="I99" s="62">
        <f t="shared" si="27"/>
        <v>2535</v>
      </c>
      <c r="J99" s="62">
        <f t="shared" si="27"/>
        <v>2535</v>
      </c>
      <c r="K99" s="62">
        <f t="shared" si="27"/>
        <v>2535</v>
      </c>
      <c r="L99" s="62">
        <f t="shared" si="27"/>
        <v>2535</v>
      </c>
      <c r="M99" s="62">
        <f t="shared" si="27"/>
        <v>2535</v>
      </c>
      <c r="N99" s="62">
        <f>ROUND($S99/12,0)</f>
        <v>2535</v>
      </c>
      <c r="O99" s="62">
        <f>ROUND($S99/12,0)</f>
        <v>2535</v>
      </c>
      <c r="P99" s="62">
        <f>ROUND($S99/12,0)</f>
        <v>2535</v>
      </c>
      <c r="Q99" s="62">
        <f>ROUND($S99/12,0)</f>
        <v>2535</v>
      </c>
      <c r="R99" s="62">
        <v>2534</v>
      </c>
      <c r="S99" s="78">
        <v>30419</v>
      </c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10"/>
      <c r="AK99" s="10"/>
      <c r="AL99" s="10"/>
    </row>
    <row r="100" spans="1:38" customFormat="1" ht="15.75" thickBot="1" x14ac:dyDescent="0.3">
      <c r="A100" s="10"/>
      <c r="B100" s="76"/>
      <c r="C100" s="76"/>
      <c r="D100" s="76"/>
      <c r="E100" s="76" t="s">
        <v>207</v>
      </c>
      <c r="F100" s="76"/>
      <c r="G100" s="72">
        <f t="shared" ref="G100:R100" si="28">SUM(G94:G99)</f>
        <v>5839</v>
      </c>
      <c r="H100" s="72">
        <f t="shared" si="28"/>
        <v>5839</v>
      </c>
      <c r="I100" s="72">
        <f t="shared" si="28"/>
        <v>5839</v>
      </c>
      <c r="J100" s="72">
        <f t="shared" si="28"/>
        <v>5839</v>
      </c>
      <c r="K100" s="72">
        <f t="shared" si="28"/>
        <v>5839</v>
      </c>
      <c r="L100" s="72">
        <f t="shared" si="28"/>
        <v>5839</v>
      </c>
      <c r="M100" s="72">
        <f t="shared" si="28"/>
        <v>5839</v>
      </c>
      <c r="N100" s="72">
        <f t="shared" si="28"/>
        <v>5839</v>
      </c>
      <c r="O100" s="72">
        <f t="shared" si="28"/>
        <v>5838</v>
      </c>
      <c r="P100" s="72">
        <f t="shared" si="28"/>
        <v>5838</v>
      </c>
      <c r="Q100" s="72">
        <f t="shared" si="28"/>
        <v>5838</v>
      </c>
      <c r="R100" s="72">
        <f t="shared" si="28"/>
        <v>5838</v>
      </c>
      <c r="S100" s="80">
        <v>70064</v>
      </c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10"/>
      <c r="AK100" s="10"/>
      <c r="AL100" s="10"/>
    </row>
    <row r="101" spans="1:38" customFormat="1" x14ac:dyDescent="0.25">
      <c r="A101" s="10"/>
      <c r="B101" s="76"/>
      <c r="C101" s="76"/>
      <c r="D101" s="76" t="s">
        <v>208</v>
      </c>
      <c r="E101" s="76"/>
      <c r="F101" s="76"/>
      <c r="G101" s="71">
        <f t="shared" ref="G101:R101" si="29">G92+G100</f>
        <v>16501</v>
      </c>
      <c r="H101" s="71">
        <f t="shared" si="29"/>
        <v>16501</v>
      </c>
      <c r="I101" s="71">
        <f t="shared" si="29"/>
        <v>16501</v>
      </c>
      <c r="J101" s="71">
        <f t="shared" si="29"/>
        <v>16501</v>
      </c>
      <c r="K101" s="71">
        <f t="shared" si="29"/>
        <v>16501</v>
      </c>
      <c r="L101" s="71">
        <f t="shared" si="29"/>
        <v>16501</v>
      </c>
      <c r="M101" s="71">
        <f t="shared" si="29"/>
        <v>16501</v>
      </c>
      <c r="N101" s="71">
        <f t="shared" si="29"/>
        <v>16500</v>
      </c>
      <c r="O101" s="71">
        <f t="shared" si="29"/>
        <v>16498</v>
      </c>
      <c r="P101" s="71">
        <f t="shared" si="29"/>
        <v>16498</v>
      </c>
      <c r="Q101" s="71">
        <f t="shared" si="29"/>
        <v>16498</v>
      </c>
      <c r="R101" s="71">
        <f t="shared" si="29"/>
        <v>16500</v>
      </c>
      <c r="S101" s="79">
        <v>198000.998421</v>
      </c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10"/>
      <c r="AK101" s="10"/>
      <c r="AL101" s="10"/>
    </row>
    <row r="102" spans="1:38" customFormat="1" x14ac:dyDescent="0.25">
      <c r="A102" s="10"/>
      <c r="B102" s="76"/>
      <c r="C102" s="76"/>
      <c r="D102" s="76" t="s">
        <v>209</v>
      </c>
      <c r="E102" s="76"/>
      <c r="F102" s="76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7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10"/>
      <c r="AK102" s="10"/>
      <c r="AL102" s="10"/>
    </row>
    <row r="103" spans="1:38" customFormat="1" x14ac:dyDescent="0.25">
      <c r="A103" s="10"/>
      <c r="B103" s="76"/>
      <c r="C103" s="76"/>
      <c r="D103" s="76"/>
      <c r="E103" s="76" t="s">
        <v>210</v>
      </c>
      <c r="F103" s="76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7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10"/>
      <c r="AK103" s="10"/>
      <c r="AL103" s="10"/>
    </row>
    <row r="104" spans="1:38" customFormat="1" x14ac:dyDescent="0.25">
      <c r="A104" s="10"/>
      <c r="B104" s="76"/>
      <c r="C104" s="76"/>
      <c r="D104" s="76"/>
      <c r="E104" s="76"/>
      <c r="F104" s="76" t="s">
        <v>70</v>
      </c>
      <c r="G104" s="62">
        <f t="shared" ref="G104:N104" si="30">ROUND($S104/12,0)</f>
        <v>878</v>
      </c>
      <c r="H104" s="62">
        <f t="shared" si="30"/>
        <v>878</v>
      </c>
      <c r="I104" s="62">
        <f t="shared" si="30"/>
        <v>878</v>
      </c>
      <c r="J104" s="62">
        <f t="shared" si="30"/>
        <v>878</v>
      </c>
      <c r="K104" s="62">
        <f t="shared" si="30"/>
        <v>878</v>
      </c>
      <c r="L104" s="62">
        <f t="shared" si="30"/>
        <v>878</v>
      </c>
      <c r="M104" s="62">
        <f t="shared" si="30"/>
        <v>878</v>
      </c>
      <c r="N104" s="62">
        <f t="shared" si="30"/>
        <v>878</v>
      </c>
      <c r="O104" s="62">
        <v>879</v>
      </c>
      <c r="P104" s="62">
        <v>879</v>
      </c>
      <c r="Q104" s="62">
        <v>879</v>
      </c>
      <c r="R104" s="62">
        <v>879</v>
      </c>
      <c r="S104" s="78">
        <v>10540</v>
      </c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10"/>
      <c r="AK104" s="10"/>
      <c r="AL104" s="10"/>
    </row>
    <row r="105" spans="1:38" customFormat="1" x14ac:dyDescent="0.25">
      <c r="A105" s="10"/>
      <c r="B105" s="76"/>
      <c r="C105" s="76"/>
      <c r="D105" s="76"/>
      <c r="E105" s="76" t="s">
        <v>211</v>
      </c>
      <c r="F105" s="76"/>
      <c r="G105" s="71">
        <f t="shared" ref="G105:R105" si="31">G104</f>
        <v>878</v>
      </c>
      <c r="H105" s="71">
        <f t="shared" si="31"/>
        <v>878</v>
      </c>
      <c r="I105" s="71">
        <f t="shared" si="31"/>
        <v>878</v>
      </c>
      <c r="J105" s="71">
        <f t="shared" si="31"/>
        <v>878</v>
      </c>
      <c r="K105" s="71">
        <f t="shared" si="31"/>
        <v>878</v>
      </c>
      <c r="L105" s="71">
        <f t="shared" si="31"/>
        <v>878</v>
      </c>
      <c r="M105" s="71">
        <f t="shared" si="31"/>
        <v>878</v>
      </c>
      <c r="N105" s="71">
        <f t="shared" si="31"/>
        <v>878</v>
      </c>
      <c r="O105" s="71">
        <f t="shared" si="31"/>
        <v>879</v>
      </c>
      <c r="P105" s="71">
        <f t="shared" si="31"/>
        <v>879</v>
      </c>
      <c r="Q105" s="71">
        <f t="shared" si="31"/>
        <v>879</v>
      </c>
      <c r="R105" s="71">
        <f t="shared" si="31"/>
        <v>879</v>
      </c>
      <c r="S105" s="79">
        <v>10540</v>
      </c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10"/>
      <c r="AK105" s="10"/>
      <c r="AL105" s="10"/>
    </row>
    <row r="106" spans="1:38" customFormat="1" x14ac:dyDescent="0.25">
      <c r="A106" s="10"/>
      <c r="B106" s="76"/>
      <c r="C106" s="76"/>
      <c r="D106" s="76"/>
      <c r="E106" s="76" t="s">
        <v>212</v>
      </c>
      <c r="F106" s="76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7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10"/>
      <c r="AK106" s="10"/>
      <c r="AL106" s="10"/>
    </row>
    <row r="107" spans="1:38" customFormat="1" x14ac:dyDescent="0.25">
      <c r="A107" s="10"/>
      <c r="B107" s="76"/>
      <c r="C107" s="76"/>
      <c r="D107" s="76"/>
      <c r="E107" s="76"/>
      <c r="F107" s="76" t="s">
        <v>213</v>
      </c>
      <c r="G107" s="62">
        <f t="shared" ref="G107:O108" si="32">ROUND($S107/12,0)</f>
        <v>405</v>
      </c>
      <c r="H107" s="62">
        <f t="shared" si="32"/>
        <v>405</v>
      </c>
      <c r="I107" s="62">
        <f t="shared" si="32"/>
        <v>405</v>
      </c>
      <c r="J107" s="62">
        <f t="shared" si="32"/>
        <v>405</v>
      </c>
      <c r="K107" s="62">
        <f t="shared" si="32"/>
        <v>405</v>
      </c>
      <c r="L107" s="62">
        <f t="shared" si="32"/>
        <v>405</v>
      </c>
      <c r="M107" s="62">
        <f t="shared" si="32"/>
        <v>405</v>
      </c>
      <c r="N107" s="62">
        <f t="shared" si="32"/>
        <v>405</v>
      </c>
      <c r="O107" s="62">
        <f t="shared" si="32"/>
        <v>405</v>
      </c>
      <c r="P107" s="62">
        <v>404</v>
      </c>
      <c r="Q107" s="62">
        <v>404</v>
      </c>
      <c r="R107" s="62">
        <v>404</v>
      </c>
      <c r="S107" s="78">
        <v>4857</v>
      </c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10"/>
      <c r="AK107" s="10"/>
      <c r="AL107" s="10"/>
    </row>
    <row r="108" spans="1:38" customFormat="1" x14ac:dyDescent="0.25">
      <c r="A108" s="10"/>
      <c r="B108" s="76"/>
      <c r="C108" s="76"/>
      <c r="D108" s="76"/>
      <c r="E108" s="76"/>
      <c r="F108" s="76" t="s">
        <v>214</v>
      </c>
      <c r="G108" s="62">
        <f t="shared" si="32"/>
        <v>4047</v>
      </c>
      <c r="H108" s="62">
        <f t="shared" si="32"/>
        <v>4047</v>
      </c>
      <c r="I108" s="62">
        <f t="shared" si="32"/>
        <v>4047</v>
      </c>
      <c r="J108" s="62">
        <f t="shared" si="32"/>
        <v>4047</v>
      </c>
      <c r="K108" s="62">
        <f t="shared" si="32"/>
        <v>4047</v>
      </c>
      <c r="L108" s="62">
        <f t="shared" si="32"/>
        <v>4047</v>
      </c>
      <c r="M108" s="62">
        <f t="shared" si="32"/>
        <v>4047</v>
      </c>
      <c r="N108" s="62">
        <f t="shared" si="32"/>
        <v>4047</v>
      </c>
      <c r="O108" s="62">
        <f t="shared" si="32"/>
        <v>4047</v>
      </c>
      <c r="P108" s="62">
        <f>ROUND($S108/12,0)</f>
        <v>4047</v>
      </c>
      <c r="Q108" s="62">
        <v>4048</v>
      </c>
      <c r="R108" s="62">
        <v>4048</v>
      </c>
      <c r="S108" s="78">
        <v>48566</v>
      </c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10"/>
      <c r="AK108" s="10"/>
      <c r="AL108" s="10"/>
    </row>
    <row r="109" spans="1:38" customFormat="1" x14ac:dyDescent="0.25">
      <c r="A109" s="10"/>
      <c r="B109" s="76"/>
      <c r="C109" s="76"/>
      <c r="D109" s="76"/>
      <c r="E109" s="76" t="s">
        <v>215</v>
      </c>
      <c r="F109" s="76"/>
      <c r="G109" s="71">
        <f t="shared" ref="G109:R109" si="33">SUM(G107:G108)</f>
        <v>4452</v>
      </c>
      <c r="H109" s="71">
        <f t="shared" si="33"/>
        <v>4452</v>
      </c>
      <c r="I109" s="71">
        <f t="shared" si="33"/>
        <v>4452</v>
      </c>
      <c r="J109" s="71">
        <f t="shared" si="33"/>
        <v>4452</v>
      </c>
      <c r="K109" s="71">
        <f t="shared" si="33"/>
        <v>4452</v>
      </c>
      <c r="L109" s="71">
        <f t="shared" si="33"/>
        <v>4452</v>
      </c>
      <c r="M109" s="71">
        <f t="shared" si="33"/>
        <v>4452</v>
      </c>
      <c r="N109" s="71">
        <f t="shared" si="33"/>
        <v>4452</v>
      </c>
      <c r="O109" s="71">
        <f t="shared" si="33"/>
        <v>4452</v>
      </c>
      <c r="P109" s="71">
        <f t="shared" si="33"/>
        <v>4451</v>
      </c>
      <c r="Q109" s="71">
        <f t="shared" si="33"/>
        <v>4452</v>
      </c>
      <c r="R109" s="71">
        <f t="shared" si="33"/>
        <v>4452</v>
      </c>
      <c r="S109" s="79">
        <v>53423</v>
      </c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10"/>
      <c r="AK109" s="10"/>
      <c r="AL109" s="10"/>
    </row>
    <row r="110" spans="1:38" customFormat="1" x14ac:dyDescent="0.25">
      <c r="A110" s="10"/>
      <c r="B110" s="76"/>
      <c r="C110" s="76"/>
      <c r="D110" s="76"/>
      <c r="E110" s="76" t="s">
        <v>75</v>
      </c>
      <c r="F110" s="76"/>
      <c r="G110" s="62">
        <f t="shared" ref="G110:R110" si="34">$S110/12</f>
        <v>1339</v>
      </c>
      <c r="H110" s="62">
        <f t="shared" si="34"/>
        <v>1339</v>
      </c>
      <c r="I110" s="62">
        <f t="shared" si="34"/>
        <v>1339</v>
      </c>
      <c r="J110" s="62">
        <f t="shared" si="34"/>
        <v>1339</v>
      </c>
      <c r="K110" s="62">
        <f t="shared" si="34"/>
        <v>1339</v>
      </c>
      <c r="L110" s="62">
        <f t="shared" si="34"/>
        <v>1339</v>
      </c>
      <c r="M110" s="62">
        <f t="shared" si="34"/>
        <v>1339</v>
      </c>
      <c r="N110" s="62">
        <f t="shared" si="34"/>
        <v>1339</v>
      </c>
      <c r="O110" s="62">
        <f t="shared" si="34"/>
        <v>1339</v>
      </c>
      <c r="P110" s="62">
        <f t="shared" si="34"/>
        <v>1339</v>
      </c>
      <c r="Q110" s="62">
        <f t="shared" si="34"/>
        <v>1339</v>
      </c>
      <c r="R110" s="62">
        <f t="shared" si="34"/>
        <v>1339</v>
      </c>
      <c r="S110" s="79">
        <v>16068</v>
      </c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10"/>
      <c r="AK110" s="10"/>
      <c r="AL110" s="10"/>
    </row>
    <row r="111" spans="1:38" customFormat="1" x14ac:dyDescent="0.25">
      <c r="A111" s="10"/>
      <c r="B111" s="76"/>
      <c r="C111" s="76"/>
      <c r="D111" s="76"/>
      <c r="E111" s="76" t="s">
        <v>216</v>
      </c>
      <c r="F111" s="76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7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10"/>
      <c r="AK111" s="10"/>
      <c r="AL111" s="10"/>
    </row>
    <row r="112" spans="1:38" customFormat="1" x14ac:dyDescent="0.25">
      <c r="A112" s="10"/>
      <c r="B112" s="76"/>
      <c r="C112" s="76"/>
      <c r="D112" s="76"/>
      <c r="E112" s="76"/>
      <c r="F112" s="76" t="s">
        <v>73</v>
      </c>
      <c r="G112" s="62">
        <f t="shared" ref="G112:O113" si="35">ROUND($S112/12,0)</f>
        <v>462</v>
      </c>
      <c r="H112" s="62">
        <f t="shared" si="35"/>
        <v>462</v>
      </c>
      <c r="I112" s="62">
        <f t="shared" si="35"/>
        <v>462</v>
      </c>
      <c r="J112" s="62">
        <f t="shared" si="35"/>
        <v>462</v>
      </c>
      <c r="K112" s="62">
        <f t="shared" si="35"/>
        <v>462</v>
      </c>
      <c r="L112" s="62">
        <f t="shared" si="35"/>
        <v>462</v>
      </c>
      <c r="M112" s="62">
        <f t="shared" si="35"/>
        <v>462</v>
      </c>
      <c r="N112" s="62">
        <f t="shared" si="35"/>
        <v>462</v>
      </c>
      <c r="O112" s="62">
        <f t="shared" si="35"/>
        <v>462</v>
      </c>
      <c r="P112" s="62">
        <v>463</v>
      </c>
      <c r="Q112" s="62">
        <v>461</v>
      </c>
      <c r="R112" s="62">
        <v>461</v>
      </c>
      <c r="S112" s="78">
        <v>5543</v>
      </c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10"/>
      <c r="AK112" s="10"/>
      <c r="AL112" s="10"/>
    </row>
    <row r="113" spans="1:38" customFormat="1" x14ac:dyDescent="0.25">
      <c r="A113" s="10"/>
      <c r="B113" s="76"/>
      <c r="C113" s="76"/>
      <c r="D113" s="76"/>
      <c r="E113" s="76"/>
      <c r="F113" s="76" t="s">
        <v>74</v>
      </c>
      <c r="G113" s="62">
        <f t="shared" si="35"/>
        <v>4619</v>
      </c>
      <c r="H113" s="62">
        <f t="shared" si="35"/>
        <v>4619</v>
      </c>
      <c r="I113" s="62">
        <f t="shared" si="35"/>
        <v>4619</v>
      </c>
      <c r="J113" s="62">
        <f t="shared" si="35"/>
        <v>4619</v>
      </c>
      <c r="K113" s="62">
        <f t="shared" si="35"/>
        <v>4619</v>
      </c>
      <c r="L113" s="62">
        <f t="shared" si="35"/>
        <v>4619</v>
      </c>
      <c r="M113" s="62">
        <f t="shared" si="35"/>
        <v>4619</v>
      </c>
      <c r="N113" s="62">
        <f t="shared" si="35"/>
        <v>4619</v>
      </c>
      <c r="O113" s="62">
        <f t="shared" si="35"/>
        <v>4619</v>
      </c>
      <c r="P113" s="62">
        <f>ROUND($S113/12,0)</f>
        <v>4619</v>
      </c>
      <c r="Q113" s="62">
        <f>ROUND($S113/12,0)</f>
        <v>4619</v>
      </c>
      <c r="R113" s="62">
        <v>4620</v>
      </c>
      <c r="S113" s="78">
        <v>55429</v>
      </c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10"/>
      <c r="AK113" s="10"/>
      <c r="AL113" s="10"/>
    </row>
    <row r="114" spans="1:38" customFormat="1" x14ac:dyDescent="0.25">
      <c r="A114" s="10"/>
      <c r="B114" s="76"/>
      <c r="C114" s="76"/>
      <c r="D114" s="76"/>
      <c r="E114" s="76" t="s">
        <v>217</v>
      </c>
      <c r="F114" s="76"/>
      <c r="G114" s="71">
        <f t="shared" ref="G114:R114" si="36">SUM(G112:G113)</f>
        <v>5081</v>
      </c>
      <c r="H114" s="71">
        <f t="shared" si="36"/>
        <v>5081</v>
      </c>
      <c r="I114" s="71">
        <f t="shared" si="36"/>
        <v>5081</v>
      </c>
      <c r="J114" s="71">
        <f t="shared" si="36"/>
        <v>5081</v>
      </c>
      <c r="K114" s="71">
        <f t="shared" si="36"/>
        <v>5081</v>
      </c>
      <c r="L114" s="71">
        <f t="shared" si="36"/>
        <v>5081</v>
      </c>
      <c r="M114" s="71">
        <f t="shared" si="36"/>
        <v>5081</v>
      </c>
      <c r="N114" s="71">
        <f t="shared" si="36"/>
        <v>5081</v>
      </c>
      <c r="O114" s="71">
        <f t="shared" si="36"/>
        <v>5081</v>
      </c>
      <c r="P114" s="71">
        <f t="shared" si="36"/>
        <v>5082</v>
      </c>
      <c r="Q114" s="71">
        <f t="shared" si="36"/>
        <v>5080</v>
      </c>
      <c r="R114" s="71">
        <f t="shared" si="36"/>
        <v>5081</v>
      </c>
      <c r="S114" s="79">
        <v>60972</v>
      </c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10"/>
      <c r="AK114" s="10"/>
      <c r="AL114" s="10"/>
    </row>
    <row r="115" spans="1:38" customFormat="1" x14ac:dyDescent="0.25">
      <c r="A115" s="10"/>
      <c r="B115" s="76"/>
      <c r="C115" s="76"/>
      <c r="D115" s="76"/>
      <c r="E115" s="76" t="s">
        <v>218</v>
      </c>
      <c r="F115" s="76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7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10"/>
      <c r="AK115" s="10"/>
      <c r="AL115" s="10"/>
    </row>
    <row r="116" spans="1:38" customFormat="1" ht="15.75" thickBot="1" x14ac:dyDescent="0.3">
      <c r="A116" s="10"/>
      <c r="B116" s="76"/>
      <c r="C116" s="76"/>
      <c r="D116" s="76"/>
      <c r="E116" s="76"/>
      <c r="F116" s="76" t="s">
        <v>76</v>
      </c>
      <c r="G116" s="62">
        <f t="shared" ref="G116:Q116" si="37">ROUND($S116/12,0)</f>
        <v>1231</v>
      </c>
      <c r="H116" s="62">
        <f t="shared" si="37"/>
        <v>1231</v>
      </c>
      <c r="I116" s="62">
        <f t="shared" si="37"/>
        <v>1231</v>
      </c>
      <c r="J116" s="62">
        <f t="shared" si="37"/>
        <v>1231</v>
      </c>
      <c r="K116" s="62">
        <f t="shared" si="37"/>
        <v>1231</v>
      </c>
      <c r="L116" s="62">
        <f t="shared" si="37"/>
        <v>1231</v>
      </c>
      <c r="M116" s="62">
        <f t="shared" si="37"/>
        <v>1231</v>
      </c>
      <c r="N116" s="62">
        <f t="shared" si="37"/>
        <v>1231</v>
      </c>
      <c r="O116" s="62">
        <f t="shared" si="37"/>
        <v>1231</v>
      </c>
      <c r="P116" s="62">
        <f t="shared" si="37"/>
        <v>1231</v>
      </c>
      <c r="Q116" s="62">
        <f t="shared" si="37"/>
        <v>1231</v>
      </c>
      <c r="R116" s="62">
        <v>1230</v>
      </c>
      <c r="S116" s="78">
        <v>14771</v>
      </c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10"/>
      <c r="AK116" s="10"/>
      <c r="AL116" s="10"/>
    </row>
    <row r="117" spans="1:38" customFormat="1" ht="15.75" thickBot="1" x14ac:dyDescent="0.3">
      <c r="A117" s="10"/>
      <c r="B117" s="76"/>
      <c r="C117" s="76"/>
      <c r="D117" s="76"/>
      <c r="E117" s="76" t="s">
        <v>219</v>
      </c>
      <c r="F117" s="76"/>
      <c r="G117" s="72">
        <f t="shared" ref="G117:R117" si="38">G116</f>
        <v>1231</v>
      </c>
      <c r="H117" s="72">
        <f t="shared" si="38"/>
        <v>1231</v>
      </c>
      <c r="I117" s="72">
        <f t="shared" si="38"/>
        <v>1231</v>
      </c>
      <c r="J117" s="72">
        <f t="shared" si="38"/>
        <v>1231</v>
      </c>
      <c r="K117" s="72">
        <f t="shared" si="38"/>
        <v>1231</v>
      </c>
      <c r="L117" s="72">
        <f t="shared" si="38"/>
        <v>1231</v>
      </c>
      <c r="M117" s="72">
        <f t="shared" si="38"/>
        <v>1231</v>
      </c>
      <c r="N117" s="72">
        <f t="shared" si="38"/>
        <v>1231</v>
      </c>
      <c r="O117" s="72">
        <f t="shared" si="38"/>
        <v>1231</v>
      </c>
      <c r="P117" s="72">
        <f t="shared" si="38"/>
        <v>1231</v>
      </c>
      <c r="Q117" s="72">
        <f t="shared" si="38"/>
        <v>1231</v>
      </c>
      <c r="R117" s="72">
        <f t="shared" si="38"/>
        <v>1230</v>
      </c>
      <c r="S117" s="80">
        <v>14771</v>
      </c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10"/>
      <c r="AK117" s="10"/>
      <c r="AL117" s="10"/>
    </row>
    <row r="118" spans="1:38" customFormat="1" x14ac:dyDescent="0.25">
      <c r="A118" s="10"/>
      <c r="B118" s="76"/>
      <c r="C118" s="76"/>
      <c r="D118" s="76"/>
      <c r="E118" s="76" t="s">
        <v>119</v>
      </c>
      <c r="F118" s="76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7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10"/>
      <c r="AK118" s="10"/>
      <c r="AL118" s="10"/>
    </row>
    <row r="119" spans="1:38" customFormat="1" x14ac:dyDescent="0.25">
      <c r="A119" s="10"/>
      <c r="B119" s="74"/>
      <c r="C119" s="74"/>
      <c r="D119" s="74"/>
      <c r="E119" s="74"/>
      <c r="F119" s="74" t="s">
        <v>119</v>
      </c>
      <c r="G119" s="62">
        <f t="shared" ref="G119:R119" si="39">ROUND($S119/12,0)</f>
        <v>205</v>
      </c>
      <c r="H119" s="62">
        <f t="shared" si="39"/>
        <v>205</v>
      </c>
      <c r="I119" s="62">
        <f t="shared" si="39"/>
        <v>205</v>
      </c>
      <c r="J119" s="62">
        <f t="shared" si="39"/>
        <v>205</v>
      </c>
      <c r="K119" s="62">
        <f t="shared" si="39"/>
        <v>205</v>
      </c>
      <c r="L119" s="62">
        <f t="shared" si="39"/>
        <v>205</v>
      </c>
      <c r="M119" s="62">
        <f t="shared" si="39"/>
        <v>205</v>
      </c>
      <c r="N119" s="62">
        <f t="shared" si="39"/>
        <v>205</v>
      </c>
      <c r="O119" s="62">
        <f t="shared" si="39"/>
        <v>205</v>
      </c>
      <c r="P119" s="62">
        <f t="shared" si="39"/>
        <v>205</v>
      </c>
      <c r="Q119" s="62">
        <f t="shared" si="39"/>
        <v>205</v>
      </c>
      <c r="R119" s="62">
        <f t="shared" si="39"/>
        <v>205</v>
      </c>
      <c r="S119" s="78">
        <v>2460</v>
      </c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10"/>
      <c r="AK119" s="10"/>
      <c r="AL119" s="10"/>
    </row>
    <row r="120" spans="1:38" customFormat="1" x14ac:dyDescent="0.25">
      <c r="A120" s="10"/>
      <c r="B120" s="76"/>
      <c r="C120" s="76"/>
      <c r="D120" s="76" t="s">
        <v>220</v>
      </c>
      <c r="E120" s="76"/>
      <c r="F120" s="76"/>
      <c r="G120" s="71">
        <f t="shared" ref="G120:R120" si="40">G105+G109+G110+G114+G117+G119</f>
        <v>13186</v>
      </c>
      <c r="H120" s="71">
        <f t="shared" si="40"/>
        <v>13186</v>
      </c>
      <c r="I120" s="71">
        <f t="shared" si="40"/>
        <v>13186</v>
      </c>
      <c r="J120" s="71">
        <f t="shared" si="40"/>
        <v>13186</v>
      </c>
      <c r="K120" s="71">
        <f t="shared" si="40"/>
        <v>13186</v>
      </c>
      <c r="L120" s="71">
        <f t="shared" si="40"/>
        <v>13186</v>
      </c>
      <c r="M120" s="71">
        <f t="shared" si="40"/>
        <v>13186</v>
      </c>
      <c r="N120" s="71">
        <f t="shared" si="40"/>
        <v>13186</v>
      </c>
      <c r="O120" s="71">
        <f t="shared" si="40"/>
        <v>13187</v>
      </c>
      <c r="P120" s="71">
        <f t="shared" si="40"/>
        <v>13187</v>
      </c>
      <c r="Q120" s="71">
        <f t="shared" si="40"/>
        <v>13186</v>
      </c>
      <c r="R120" s="71">
        <f t="shared" si="40"/>
        <v>13186</v>
      </c>
      <c r="S120" s="79">
        <v>158234</v>
      </c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10"/>
      <c r="AK120" s="10"/>
      <c r="AL120" s="10"/>
    </row>
    <row r="121" spans="1:38" customFormat="1" x14ac:dyDescent="0.25">
      <c r="A121" s="10"/>
      <c r="B121" s="76"/>
      <c r="C121" s="76"/>
      <c r="D121" s="76" t="s">
        <v>221</v>
      </c>
      <c r="E121" s="76"/>
      <c r="F121" s="76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7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10"/>
      <c r="AK121" s="10"/>
      <c r="AL121" s="10"/>
    </row>
    <row r="122" spans="1:38" customFormat="1" x14ac:dyDescent="0.25">
      <c r="A122" s="10"/>
      <c r="B122" s="76"/>
      <c r="C122" s="76"/>
      <c r="D122" s="76"/>
      <c r="E122" s="76" t="s">
        <v>78</v>
      </c>
      <c r="F122" s="76"/>
      <c r="G122" s="62">
        <f t="shared" ref="G122:N125" si="41">ROUND($S122/12,0)</f>
        <v>38</v>
      </c>
      <c r="H122" s="62">
        <f t="shared" si="41"/>
        <v>38</v>
      </c>
      <c r="I122" s="62">
        <f t="shared" si="41"/>
        <v>38</v>
      </c>
      <c r="J122" s="62">
        <f t="shared" si="41"/>
        <v>38</v>
      </c>
      <c r="K122" s="62">
        <f t="shared" si="41"/>
        <v>38</v>
      </c>
      <c r="L122" s="62">
        <f t="shared" si="41"/>
        <v>38</v>
      </c>
      <c r="M122" s="62">
        <f t="shared" si="41"/>
        <v>38</v>
      </c>
      <c r="N122" s="62">
        <f t="shared" si="41"/>
        <v>38</v>
      </c>
      <c r="O122" s="62">
        <v>37</v>
      </c>
      <c r="P122" s="62">
        <v>37</v>
      </c>
      <c r="Q122" s="62">
        <v>37</v>
      </c>
      <c r="R122" s="62">
        <v>37</v>
      </c>
      <c r="S122" s="78">
        <v>452</v>
      </c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10"/>
      <c r="AK122" s="10"/>
      <c r="AL122" s="10"/>
    </row>
    <row r="123" spans="1:38" customFormat="1" x14ac:dyDescent="0.25">
      <c r="A123" s="10"/>
      <c r="B123" s="76"/>
      <c r="C123" s="76"/>
      <c r="D123" s="76"/>
      <c r="E123" s="76" t="s">
        <v>222</v>
      </c>
      <c r="F123" s="76"/>
      <c r="G123" s="62">
        <f t="shared" si="41"/>
        <v>934</v>
      </c>
      <c r="H123" s="62">
        <f t="shared" si="41"/>
        <v>934</v>
      </c>
      <c r="I123" s="62">
        <f t="shared" si="41"/>
        <v>934</v>
      </c>
      <c r="J123" s="62">
        <f t="shared" si="41"/>
        <v>934</v>
      </c>
      <c r="K123" s="62">
        <f t="shared" si="41"/>
        <v>934</v>
      </c>
      <c r="L123" s="62">
        <f t="shared" si="41"/>
        <v>934</v>
      </c>
      <c r="M123" s="62">
        <f t="shared" si="41"/>
        <v>934</v>
      </c>
      <c r="N123" s="62">
        <f t="shared" si="41"/>
        <v>934</v>
      </c>
      <c r="O123" s="62">
        <f t="shared" ref="O123:Q124" si="42">ROUND($S123/12,0)</f>
        <v>934</v>
      </c>
      <c r="P123" s="62">
        <f t="shared" si="42"/>
        <v>934</v>
      </c>
      <c r="Q123" s="62">
        <f t="shared" si="42"/>
        <v>934</v>
      </c>
      <c r="R123" s="62">
        <v>935</v>
      </c>
      <c r="S123" s="78">
        <v>11209</v>
      </c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10"/>
      <c r="AK123" s="10"/>
      <c r="AL123" s="10"/>
    </row>
    <row r="124" spans="1:38" customFormat="1" x14ac:dyDescent="0.25">
      <c r="A124" s="10"/>
      <c r="B124" s="76"/>
      <c r="C124" s="76"/>
      <c r="D124" s="76"/>
      <c r="E124" s="76" t="s">
        <v>79</v>
      </c>
      <c r="F124" s="76"/>
      <c r="G124" s="62">
        <f t="shared" si="41"/>
        <v>1118</v>
      </c>
      <c r="H124" s="62">
        <f t="shared" si="41"/>
        <v>1118</v>
      </c>
      <c r="I124" s="62">
        <f t="shared" si="41"/>
        <v>1118</v>
      </c>
      <c r="J124" s="62">
        <f t="shared" si="41"/>
        <v>1118</v>
      </c>
      <c r="K124" s="62">
        <f t="shared" si="41"/>
        <v>1118</v>
      </c>
      <c r="L124" s="62">
        <f t="shared" si="41"/>
        <v>1118</v>
      </c>
      <c r="M124" s="62">
        <f t="shared" si="41"/>
        <v>1118</v>
      </c>
      <c r="N124" s="62">
        <f t="shared" si="41"/>
        <v>1118</v>
      </c>
      <c r="O124" s="62">
        <f t="shared" si="42"/>
        <v>1118</v>
      </c>
      <c r="P124" s="62">
        <f t="shared" si="42"/>
        <v>1118</v>
      </c>
      <c r="Q124" s="62">
        <f t="shared" si="42"/>
        <v>1118</v>
      </c>
      <c r="R124" s="62">
        <v>1119</v>
      </c>
      <c r="S124" s="78">
        <v>13417</v>
      </c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10"/>
      <c r="AK124" s="10"/>
      <c r="AL124" s="10"/>
    </row>
    <row r="125" spans="1:38" customFormat="1" x14ac:dyDescent="0.25">
      <c r="A125" s="10"/>
      <c r="B125" s="76"/>
      <c r="C125" s="76"/>
      <c r="D125" s="76"/>
      <c r="E125" s="76" t="s">
        <v>80</v>
      </c>
      <c r="F125" s="76"/>
      <c r="G125" s="62">
        <f t="shared" si="41"/>
        <v>254</v>
      </c>
      <c r="H125" s="62">
        <f t="shared" si="41"/>
        <v>254</v>
      </c>
      <c r="I125" s="62">
        <f t="shared" si="41"/>
        <v>254</v>
      </c>
      <c r="J125" s="62">
        <f t="shared" si="41"/>
        <v>254</v>
      </c>
      <c r="K125" s="62">
        <f t="shared" si="41"/>
        <v>254</v>
      </c>
      <c r="L125" s="62">
        <f t="shared" si="41"/>
        <v>254</v>
      </c>
      <c r="M125" s="62">
        <f t="shared" si="41"/>
        <v>254</v>
      </c>
      <c r="N125" s="62">
        <f t="shared" si="41"/>
        <v>254</v>
      </c>
      <c r="O125" s="62">
        <v>255</v>
      </c>
      <c r="P125" s="62">
        <v>255</v>
      </c>
      <c r="Q125" s="62">
        <v>255</v>
      </c>
      <c r="R125" s="62">
        <v>255</v>
      </c>
      <c r="S125" s="78">
        <v>3052</v>
      </c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10"/>
      <c r="AK125" s="10"/>
      <c r="AL125" s="10"/>
    </row>
    <row r="126" spans="1:38" customFormat="1" x14ac:dyDescent="0.25">
      <c r="A126" s="10"/>
      <c r="B126" s="76"/>
      <c r="C126" s="76"/>
      <c r="D126" s="76" t="s">
        <v>223</v>
      </c>
      <c r="E126" s="76"/>
      <c r="F126" s="76"/>
      <c r="G126" s="71">
        <f t="shared" ref="G126:R126" si="43">SUM(G122:G125)</f>
        <v>2344</v>
      </c>
      <c r="H126" s="71">
        <f t="shared" si="43"/>
        <v>2344</v>
      </c>
      <c r="I126" s="71">
        <f t="shared" si="43"/>
        <v>2344</v>
      </c>
      <c r="J126" s="71">
        <f t="shared" si="43"/>
        <v>2344</v>
      </c>
      <c r="K126" s="71">
        <f t="shared" si="43"/>
        <v>2344</v>
      </c>
      <c r="L126" s="71">
        <f t="shared" si="43"/>
        <v>2344</v>
      </c>
      <c r="M126" s="71">
        <f t="shared" si="43"/>
        <v>2344</v>
      </c>
      <c r="N126" s="71">
        <f t="shared" si="43"/>
        <v>2344</v>
      </c>
      <c r="O126" s="71">
        <f t="shared" si="43"/>
        <v>2344</v>
      </c>
      <c r="P126" s="71">
        <f t="shared" si="43"/>
        <v>2344</v>
      </c>
      <c r="Q126" s="71">
        <f t="shared" si="43"/>
        <v>2344</v>
      </c>
      <c r="R126" s="71">
        <f t="shared" si="43"/>
        <v>2346</v>
      </c>
      <c r="S126" s="79">
        <v>28130</v>
      </c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10"/>
      <c r="AK126" s="10"/>
      <c r="AL126" s="10"/>
    </row>
    <row r="127" spans="1:38" customFormat="1" x14ac:dyDescent="0.25">
      <c r="A127" s="10"/>
      <c r="B127" s="76"/>
      <c r="C127" s="76"/>
      <c r="D127" s="76" t="s">
        <v>224</v>
      </c>
      <c r="E127" s="76"/>
      <c r="F127" s="76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7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10"/>
      <c r="AK127" s="10"/>
      <c r="AL127" s="10"/>
    </row>
    <row r="128" spans="1:38" customFormat="1" x14ac:dyDescent="0.25">
      <c r="A128" s="10"/>
      <c r="B128" s="76"/>
      <c r="C128" s="76"/>
      <c r="D128" s="76"/>
      <c r="E128" s="76" t="s">
        <v>81</v>
      </c>
      <c r="F128" s="76"/>
      <c r="G128" s="62">
        <f t="shared" ref="G128:R128" si="44">ROUND($S128/12,0)</f>
        <v>663</v>
      </c>
      <c r="H128" s="62">
        <f t="shared" si="44"/>
        <v>663</v>
      </c>
      <c r="I128" s="62">
        <f t="shared" si="44"/>
        <v>663</v>
      </c>
      <c r="J128" s="62">
        <f t="shared" si="44"/>
        <v>663</v>
      </c>
      <c r="K128" s="62">
        <f t="shared" si="44"/>
        <v>663</v>
      </c>
      <c r="L128" s="62">
        <f t="shared" si="44"/>
        <v>663</v>
      </c>
      <c r="M128" s="62">
        <f t="shared" si="44"/>
        <v>663</v>
      </c>
      <c r="N128" s="62">
        <f t="shared" si="44"/>
        <v>663</v>
      </c>
      <c r="O128" s="62">
        <f t="shared" si="44"/>
        <v>663</v>
      </c>
      <c r="P128" s="62">
        <f t="shared" si="44"/>
        <v>663</v>
      </c>
      <c r="Q128" s="62">
        <f t="shared" si="44"/>
        <v>663</v>
      </c>
      <c r="R128" s="62">
        <f t="shared" si="44"/>
        <v>663</v>
      </c>
      <c r="S128" s="78">
        <v>7956</v>
      </c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10"/>
      <c r="AK128" s="10"/>
      <c r="AL128" s="10"/>
    </row>
    <row r="129" spans="1:38" customFormat="1" x14ac:dyDescent="0.25">
      <c r="A129" s="10"/>
      <c r="B129" s="76"/>
      <c r="C129" s="76"/>
      <c r="D129" s="76"/>
      <c r="E129" s="76" t="s">
        <v>82</v>
      </c>
      <c r="F129" s="76"/>
      <c r="G129" s="62">
        <f t="shared" ref="G129:P136" si="45">ROUND($S129/12,0)</f>
        <v>21</v>
      </c>
      <c r="H129" s="62">
        <f t="shared" si="45"/>
        <v>21</v>
      </c>
      <c r="I129" s="62">
        <f t="shared" si="45"/>
        <v>21</v>
      </c>
      <c r="J129" s="62">
        <f t="shared" si="45"/>
        <v>21</v>
      </c>
      <c r="K129" s="62">
        <f t="shared" si="45"/>
        <v>21</v>
      </c>
      <c r="L129" s="62">
        <f t="shared" si="45"/>
        <v>21</v>
      </c>
      <c r="M129" s="62">
        <f t="shared" si="45"/>
        <v>21</v>
      </c>
      <c r="N129" s="62">
        <f t="shared" si="45"/>
        <v>21</v>
      </c>
      <c r="O129" s="62">
        <f t="shared" si="45"/>
        <v>21</v>
      </c>
      <c r="P129" s="62">
        <f t="shared" si="45"/>
        <v>21</v>
      </c>
      <c r="Q129" s="62">
        <v>20</v>
      </c>
      <c r="R129" s="62">
        <v>20</v>
      </c>
      <c r="S129" s="78">
        <v>250</v>
      </c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10"/>
      <c r="AK129" s="10"/>
      <c r="AL129" s="10"/>
    </row>
    <row r="130" spans="1:38" customFormat="1" x14ac:dyDescent="0.25">
      <c r="A130" s="10"/>
      <c r="B130" s="76"/>
      <c r="C130" s="76"/>
      <c r="D130" s="76"/>
      <c r="E130" s="76" t="s">
        <v>83</v>
      </c>
      <c r="F130" s="76"/>
      <c r="G130" s="62">
        <f t="shared" si="45"/>
        <v>10</v>
      </c>
      <c r="H130" s="62">
        <f t="shared" si="45"/>
        <v>10</v>
      </c>
      <c r="I130" s="62">
        <f t="shared" si="45"/>
        <v>10</v>
      </c>
      <c r="J130" s="62">
        <f t="shared" si="45"/>
        <v>10</v>
      </c>
      <c r="K130" s="62">
        <f t="shared" si="45"/>
        <v>10</v>
      </c>
      <c r="L130" s="62">
        <f t="shared" si="45"/>
        <v>10</v>
      </c>
      <c r="M130" s="62">
        <f t="shared" si="45"/>
        <v>10</v>
      </c>
      <c r="N130" s="62">
        <f t="shared" si="45"/>
        <v>10</v>
      </c>
      <c r="O130" s="62">
        <f t="shared" si="45"/>
        <v>10</v>
      </c>
      <c r="P130" s="62">
        <f t="shared" si="45"/>
        <v>10</v>
      </c>
      <c r="Q130" s="62">
        <v>11</v>
      </c>
      <c r="R130" s="62">
        <v>11</v>
      </c>
      <c r="S130" s="78">
        <v>122</v>
      </c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10"/>
      <c r="AK130" s="10"/>
      <c r="AL130" s="10"/>
    </row>
    <row r="131" spans="1:38" customFormat="1" x14ac:dyDescent="0.25">
      <c r="A131" s="10"/>
      <c r="B131" s="76"/>
      <c r="C131" s="76"/>
      <c r="D131" s="76"/>
      <c r="E131" s="76" t="s">
        <v>84</v>
      </c>
      <c r="F131" s="76"/>
      <c r="G131" s="62">
        <f t="shared" si="45"/>
        <v>765</v>
      </c>
      <c r="H131" s="62">
        <f t="shared" si="45"/>
        <v>765</v>
      </c>
      <c r="I131" s="62">
        <f t="shared" si="45"/>
        <v>765</v>
      </c>
      <c r="J131" s="62">
        <f t="shared" si="45"/>
        <v>765</v>
      </c>
      <c r="K131" s="62">
        <f t="shared" si="45"/>
        <v>765</v>
      </c>
      <c r="L131" s="62">
        <f t="shared" si="45"/>
        <v>765</v>
      </c>
      <c r="M131" s="62">
        <f t="shared" si="45"/>
        <v>765</v>
      </c>
      <c r="N131" s="62">
        <f t="shared" si="45"/>
        <v>765</v>
      </c>
      <c r="O131" s="62">
        <f t="shared" si="45"/>
        <v>765</v>
      </c>
      <c r="P131" s="62">
        <f t="shared" si="45"/>
        <v>765</v>
      </c>
      <c r="Q131" s="62">
        <f t="shared" ref="Q131:R136" si="46">ROUND($S131/12,0)</f>
        <v>765</v>
      </c>
      <c r="R131" s="62">
        <f t="shared" si="46"/>
        <v>765</v>
      </c>
      <c r="S131" s="78">
        <v>9180</v>
      </c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10"/>
      <c r="AK131" s="10"/>
      <c r="AL131" s="10"/>
    </row>
    <row r="132" spans="1:38" customFormat="1" x14ac:dyDescent="0.25">
      <c r="A132" s="10"/>
      <c r="B132" s="76"/>
      <c r="C132" s="76"/>
      <c r="D132" s="76"/>
      <c r="E132" s="76" t="s">
        <v>225</v>
      </c>
      <c r="F132" s="76"/>
      <c r="G132" s="62">
        <f t="shared" si="45"/>
        <v>119</v>
      </c>
      <c r="H132" s="62">
        <f t="shared" si="45"/>
        <v>119</v>
      </c>
      <c r="I132" s="62">
        <f t="shared" si="45"/>
        <v>119</v>
      </c>
      <c r="J132" s="62">
        <f t="shared" si="45"/>
        <v>119</v>
      </c>
      <c r="K132" s="62">
        <f t="shared" si="45"/>
        <v>119</v>
      </c>
      <c r="L132" s="62">
        <f t="shared" si="45"/>
        <v>119</v>
      </c>
      <c r="M132" s="62">
        <f t="shared" si="45"/>
        <v>119</v>
      </c>
      <c r="N132" s="62">
        <f t="shared" si="45"/>
        <v>119</v>
      </c>
      <c r="O132" s="62">
        <f t="shared" si="45"/>
        <v>119</v>
      </c>
      <c r="P132" s="62">
        <f t="shared" si="45"/>
        <v>119</v>
      </c>
      <c r="Q132" s="62">
        <f t="shared" si="46"/>
        <v>119</v>
      </c>
      <c r="R132" s="62">
        <f t="shared" si="46"/>
        <v>119</v>
      </c>
      <c r="S132" s="78">
        <v>1428</v>
      </c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10"/>
      <c r="AK132" s="10"/>
      <c r="AL132" s="10"/>
    </row>
    <row r="133" spans="1:38" customFormat="1" x14ac:dyDescent="0.25">
      <c r="A133" s="10"/>
      <c r="B133" s="76"/>
      <c r="C133" s="76"/>
      <c r="D133" s="76"/>
      <c r="E133" s="76" t="s">
        <v>87</v>
      </c>
      <c r="F133" s="76"/>
      <c r="G133" s="62">
        <f t="shared" si="45"/>
        <v>17</v>
      </c>
      <c r="H133" s="62">
        <f t="shared" si="45"/>
        <v>17</v>
      </c>
      <c r="I133" s="62">
        <f t="shared" si="45"/>
        <v>17</v>
      </c>
      <c r="J133" s="62">
        <f t="shared" si="45"/>
        <v>17</v>
      </c>
      <c r="K133" s="62">
        <f t="shared" si="45"/>
        <v>17</v>
      </c>
      <c r="L133" s="62">
        <f t="shared" si="45"/>
        <v>17</v>
      </c>
      <c r="M133" s="62">
        <f t="shared" si="45"/>
        <v>17</v>
      </c>
      <c r="N133" s="62">
        <f t="shared" si="45"/>
        <v>17</v>
      </c>
      <c r="O133" s="62">
        <f t="shared" si="45"/>
        <v>17</v>
      </c>
      <c r="P133" s="62">
        <f t="shared" si="45"/>
        <v>17</v>
      </c>
      <c r="Q133" s="62">
        <f t="shared" si="46"/>
        <v>17</v>
      </c>
      <c r="R133" s="62">
        <f t="shared" si="46"/>
        <v>17</v>
      </c>
      <c r="S133" s="78">
        <v>204</v>
      </c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10"/>
      <c r="AK133" s="10"/>
      <c r="AL133" s="10"/>
    </row>
    <row r="134" spans="1:38" customFormat="1" x14ac:dyDescent="0.25">
      <c r="A134" s="10"/>
      <c r="B134" s="76"/>
      <c r="C134" s="76"/>
      <c r="D134" s="76"/>
      <c r="E134" s="76" t="s">
        <v>88</v>
      </c>
      <c r="F134" s="76"/>
      <c r="G134" s="62">
        <f t="shared" si="45"/>
        <v>125</v>
      </c>
      <c r="H134" s="62">
        <f t="shared" si="45"/>
        <v>125</v>
      </c>
      <c r="I134" s="62">
        <f t="shared" si="45"/>
        <v>125</v>
      </c>
      <c r="J134" s="62">
        <f t="shared" si="45"/>
        <v>125</v>
      </c>
      <c r="K134" s="62">
        <f t="shared" si="45"/>
        <v>125</v>
      </c>
      <c r="L134" s="62">
        <f t="shared" si="45"/>
        <v>125</v>
      </c>
      <c r="M134" s="62">
        <f t="shared" si="45"/>
        <v>125</v>
      </c>
      <c r="N134" s="62">
        <f t="shared" si="45"/>
        <v>125</v>
      </c>
      <c r="O134" s="62">
        <f t="shared" si="45"/>
        <v>125</v>
      </c>
      <c r="P134" s="62">
        <f t="shared" si="45"/>
        <v>125</v>
      </c>
      <c r="Q134" s="62">
        <f t="shared" si="46"/>
        <v>125</v>
      </c>
      <c r="R134" s="62">
        <f t="shared" si="46"/>
        <v>125</v>
      </c>
      <c r="S134" s="78">
        <v>1500</v>
      </c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10"/>
      <c r="AK134" s="10"/>
      <c r="AL134" s="10"/>
    </row>
    <row r="135" spans="1:38" customFormat="1" x14ac:dyDescent="0.25">
      <c r="A135" s="10"/>
      <c r="B135" s="76"/>
      <c r="C135" s="76"/>
      <c r="D135" s="76"/>
      <c r="E135" s="76" t="s">
        <v>89</v>
      </c>
      <c r="F135" s="76"/>
      <c r="G135" s="62">
        <f t="shared" si="45"/>
        <v>119</v>
      </c>
      <c r="H135" s="62">
        <f t="shared" si="45"/>
        <v>119</v>
      </c>
      <c r="I135" s="62">
        <f t="shared" si="45"/>
        <v>119</v>
      </c>
      <c r="J135" s="62">
        <f t="shared" si="45"/>
        <v>119</v>
      </c>
      <c r="K135" s="62">
        <f t="shared" si="45"/>
        <v>119</v>
      </c>
      <c r="L135" s="62">
        <f t="shared" si="45"/>
        <v>119</v>
      </c>
      <c r="M135" s="62">
        <f t="shared" si="45"/>
        <v>119</v>
      </c>
      <c r="N135" s="62">
        <f t="shared" si="45"/>
        <v>119</v>
      </c>
      <c r="O135" s="62">
        <f t="shared" si="45"/>
        <v>119</v>
      </c>
      <c r="P135" s="62">
        <f t="shared" si="45"/>
        <v>119</v>
      </c>
      <c r="Q135" s="62">
        <f t="shared" si="46"/>
        <v>119</v>
      </c>
      <c r="R135" s="62">
        <f t="shared" si="46"/>
        <v>119</v>
      </c>
      <c r="S135" s="78">
        <v>1428</v>
      </c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10"/>
      <c r="AK135" s="10"/>
      <c r="AL135" s="10"/>
    </row>
    <row r="136" spans="1:38" customFormat="1" x14ac:dyDescent="0.25">
      <c r="A136" s="10"/>
      <c r="B136" s="76"/>
      <c r="C136" s="76"/>
      <c r="D136" s="76"/>
      <c r="E136" s="76" t="s">
        <v>90</v>
      </c>
      <c r="F136" s="76"/>
      <c r="G136" s="62">
        <f t="shared" si="45"/>
        <v>34</v>
      </c>
      <c r="H136" s="62">
        <f t="shared" si="45"/>
        <v>34</v>
      </c>
      <c r="I136" s="62">
        <f t="shared" si="45"/>
        <v>34</v>
      </c>
      <c r="J136" s="62">
        <f t="shared" si="45"/>
        <v>34</v>
      </c>
      <c r="K136" s="62">
        <f t="shared" si="45"/>
        <v>34</v>
      </c>
      <c r="L136" s="62">
        <f t="shared" si="45"/>
        <v>34</v>
      </c>
      <c r="M136" s="62">
        <f t="shared" si="45"/>
        <v>34</v>
      </c>
      <c r="N136" s="62">
        <f t="shared" si="45"/>
        <v>34</v>
      </c>
      <c r="O136" s="62">
        <f t="shared" si="45"/>
        <v>34</v>
      </c>
      <c r="P136" s="62">
        <f t="shared" si="45"/>
        <v>34</v>
      </c>
      <c r="Q136" s="62">
        <f t="shared" si="46"/>
        <v>34</v>
      </c>
      <c r="R136" s="62">
        <f t="shared" si="46"/>
        <v>34</v>
      </c>
      <c r="S136" s="78">
        <v>408</v>
      </c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10"/>
      <c r="AK136" s="10"/>
      <c r="AL136" s="10"/>
    </row>
    <row r="137" spans="1:38" customFormat="1" x14ac:dyDescent="0.25">
      <c r="A137" s="10"/>
      <c r="B137" s="76"/>
      <c r="C137" s="76"/>
      <c r="D137" s="76"/>
      <c r="E137" s="76" t="s">
        <v>91</v>
      </c>
      <c r="F137" s="76"/>
      <c r="G137" s="62">
        <f t="shared" ref="G137:O137" si="47">ROUND($S137/12,0)</f>
        <v>13</v>
      </c>
      <c r="H137" s="62">
        <f t="shared" si="47"/>
        <v>13</v>
      </c>
      <c r="I137" s="62">
        <f t="shared" si="47"/>
        <v>13</v>
      </c>
      <c r="J137" s="62">
        <f t="shared" si="47"/>
        <v>13</v>
      </c>
      <c r="K137" s="62">
        <f t="shared" si="47"/>
        <v>13</v>
      </c>
      <c r="L137" s="62">
        <f t="shared" si="47"/>
        <v>13</v>
      </c>
      <c r="M137" s="62">
        <f t="shared" si="47"/>
        <v>13</v>
      </c>
      <c r="N137" s="62">
        <f t="shared" si="47"/>
        <v>13</v>
      </c>
      <c r="O137" s="62">
        <f t="shared" si="47"/>
        <v>13</v>
      </c>
      <c r="P137" s="62">
        <v>12</v>
      </c>
      <c r="Q137" s="62">
        <v>12</v>
      </c>
      <c r="R137" s="62">
        <v>12</v>
      </c>
      <c r="S137" s="78">
        <v>153</v>
      </c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10"/>
      <c r="AK137" s="10"/>
      <c r="AL137" s="10"/>
    </row>
    <row r="138" spans="1:38" customFormat="1" x14ac:dyDescent="0.25">
      <c r="A138" s="10"/>
      <c r="B138" s="76"/>
      <c r="C138" s="76"/>
      <c r="D138" s="76"/>
      <c r="E138" s="76" t="s">
        <v>92</v>
      </c>
      <c r="F138" s="76"/>
      <c r="G138" s="62">
        <f t="shared" ref="G138:L138" si="48">ROUND($S138/12,0)</f>
        <v>162</v>
      </c>
      <c r="H138" s="62">
        <f t="shared" si="48"/>
        <v>162</v>
      </c>
      <c r="I138" s="62">
        <f t="shared" si="48"/>
        <v>162</v>
      </c>
      <c r="J138" s="62">
        <f t="shared" si="48"/>
        <v>162</v>
      </c>
      <c r="K138" s="62">
        <f t="shared" si="48"/>
        <v>162</v>
      </c>
      <c r="L138" s="62">
        <f t="shared" si="48"/>
        <v>162</v>
      </c>
      <c r="M138" s="62">
        <v>161</v>
      </c>
      <c r="N138" s="62">
        <v>161</v>
      </c>
      <c r="O138" s="62">
        <v>161</v>
      </c>
      <c r="P138" s="62">
        <v>161</v>
      </c>
      <c r="Q138" s="62">
        <v>161</v>
      </c>
      <c r="R138" s="62">
        <v>161</v>
      </c>
      <c r="S138" s="78">
        <v>1938</v>
      </c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10"/>
      <c r="AK138" s="10"/>
      <c r="AL138" s="10"/>
    </row>
    <row r="139" spans="1:38" customFormat="1" x14ac:dyDescent="0.25">
      <c r="A139" s="10"/>
      <c r="B139" s="76"/>
      <c r="C139" s="76"/>
      <c r="D139" s="76" t="s">
        <v>226</v>
      </c>
      <c r="E139" s="76"/>
      <c r="F139" s="76"/>
      <c r="G139" s="71">
        <f t="shared" ref="G139:R139" si="49">SUM(G128:G138)</f>
        <v>2048</v>
      </c>
      <c r="H139" s="71">
        <f t="shared" si="49"/>
        <v>2048</v>
      </c>
      <c r="I139" s="71">
        <f t="shared" si="49"/>
        <v>2048</v>
      </c>
      <c r="J139" s="71">
        <f t="shared" si="49"/>
        <v>2048</v>
      </c>
      <c r="K139" s="71">
        <f t="shared" si="49"/>
        <v>2048</v>
      </c>
      <c r="L139" s="71">
        <f t="shared" si="49"/>
        <v>2048</v>
      </c>
      <c r="M139" s="71">
        <f t="shared" si="49"/>
        <v>2047</v>
      </c>
      <c r="N139" s="71">
        <f t="shared" si="49"/>
        <v>2047</v>
      </c>
      <c r="O139" s="71">
        <f t="shared" si="49"/>
        <v>2047</v>
      </c>
      <c r="P139" s="71">
        <f t="shared" si="49"/>
        <v>2046</v>
      </c>
      <c r="Q139" s="71">
        <f t="shared" si="49"/>
        <v>2046</v>
      </c>
      <c r="R139" s="71">
        <f t="shared" si="49"/>
        <v>2046</v>
      </c>
      <c r="S139" s="79">
        <v>24567</v>
      </c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10"/>
      <c r="AK139" s="10"/>
      <c r="AL139" s="10"/>
    </row>
    <row r="140" spans="1:38" customFormat="1" x14ac:dyDescent="0.25">
      <c r="A140" s="10"/>
      <c r="B140" s="76"/>
      <c r="C140" s="76"/>
      <c r="D140" s="76" t="s">
        <v>227</v>
      </c>
      <c r="E140" s="76"/>
      <c r="F140" s="76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7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10"/>
      <c r="AK140" s="10"/>
      <c r="AL140" s="10"/>
    </row>
    <row r="141" spans="1:38" customFormat="1" x14ac:dyDescent="0.25">
      <c r="A141" s="10"/>
      <c r="B141" s="76"/>
      <c r="C141" s="76"/>
      <c r="D141" s="76"/>
      <c r="E141" s="76" t="s">
        <v>93</v>
      </c>
      <c r="F141" s="76"/>
      <c r="G141" s="62">
        <f t="shared" ref="G141:R141" si="50">ROUND($S141/12,0)</f>
        <v>175</v>
      </c>
      <c r="H141" s="62">
        <f t="shared" si="50"/>
        <v>175</v>
      </c>
      <c r="I141" s="62">
        <f t="shared" si="50"/>
        <v>175</v>
      </c>
      <c r="J141" s="62">
        <f t="shared" si="50"/>
        <v>175</v>
      </c>
      <c r="K141" s="62">
        <f t="shared" si="50"/>
        <v>175</v>
      </c>
      <c r="L141" s="62">
        <f t="shared" si="50"/>
        <v>175</v>
      </c>
      <c r="M141" s="62">
        <f t="shared" si="50"/>
        <v>175</v>
      </c>
      <c r="N141" s="62">
        <f t="shared" si="50"/>
        <v>175</v>
      </c>
      <c r="O141" s="62">
        <f t="shared" si="50"/>
        <v>175</v>
      </c>
      <c r="P141" s="62">
        <f t="shared" si="50"/>
        <v>175</v>
      </c>
      <c r="Q141" s="62">
        <f t="shared" si="50"/>
        <v>175</v>
      </c>
      <c r="R141" s="62">
        <f t="shared" si="50"/>
        <v>175</v>
      </c>
      <c r="S141" s="78">
        <v>2100</v>
      </c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10"/>
      <c r="AK141" s="10"/>
      <c r="AL141" s="10"/>
    </row>
    <row r="142" spans="1:38" customFormat="1" x14ac:dyDescent="0.25">
      <c r="A142" s="10"/>
      <c r="B142" s="76"/>
      <c r="C142" s="76"/>
      <c r="D142" s="76"/>
      <c r="E142" s="76" t="s">
        <v>94</v>
      </c>
      <c r="F142" s="76"/>
      <c r="G142" s="62">
        <f t="shared" ref="G142:N144" si="51">ROUND($S142/12,0)</f>
        <v>917</v>
      </c>
      <c r="H142" s="62">
        <f t="shared" si="51"/>
        <v>917</v>
      </c>
      <c r="I142" s="62">
        <f t="shared" si="51"/>
        <v>917</v>
      </c>
      <c r="J142" s="62">
        <f t="shared" si="51"/>
        <v>917</v>
      </c>
      <c r="K142" s="62">
        <f t="shared" si="51"/>
        <v>917</v>
      </c>
      <c r="L142" s="62">
        <f t="shared" si="51"/>
        <v>917</v>
      </c>
      <c r="M142" s="62">
        <f t="shared" si="51"/>
        <v>917</v>
      </c>
      <c r="N142" s="62">
        <f t="shared" si="51"/>
        <v>917</v>
      </c>
      <c r="O142" s="62">
        <v>916</v>
      </c>
      <c r="P142" s="62">
        <v>916</v>
      </c>
      <c r="Q142" s="62">
        <v>916</v>
      </c>
      <c r="R142" s="62">
        <v>916</v>
      </c>
      <c r="S142" s="78">
        <v>11000</v>
      </c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10"/>
      <c r="AK142" s="10"/>
      <c r="AL142" s="10"/>
    </row>
    <row r="143" spans="1:38" customFormat="1" x14ac:dyDescent="0.25">
      <c r="A143" s="10"/>
      <c r="B143" s="76"/>
      <c r="C143" s="76"/>
      <c r="D143" s="76"/>
      <c r="E143" s="76" t="s">
        <v>95</v>
      </c>
      <c r="F143" s="76"/>
      <c r="G143" s="62">
        <f t="shared" si="51"/>
        <v>649</v>
      </c>
      <c r="H143" s="62">
        <f t="shared" si="51"/>
        <v>649</v>
      </c>
      <c r="I143" s="62">
        <f t="shared" si="51"/>
        <v>649</v>
      </c>
      <c r="J143" s="62">
        <f t="shared" si="51"/>
        <v>649</v>
      </c>
      <c r="K143" s="62">
        <f t="shared" si="51"/>
        <v>649</v>
      </c>
      <c r="L143" s="62">
        <f t="shared" si="51"/>
        <v>649</v>
      </c>
      <c r="M143" s="62">
        <f t="shared" si="51"/>
        <v>649</v>
      </c>
      <c r="N143" s="62">
        <f t="shared" si="51"/>
        <v>649</v>
      </c>
      <c r="O143" s="62">
        <f>ROUND($S143/12,0)</f>
        <v>649</v>
      </c>
      <c r="P143" s="62">
        <f>ROUND($S143/12,0)</f>
        <v>649</v>
      </c>
      <c r="Q143" s="62">
        <f>ROUND($S143/12,0)</f>
        <v>649</v>
      </c>
      <c r="R143" s="62">
        <f>ROUND($S143/12,0)</f>
        <v>649</v>
      </c>
      <c r="S143" s="78">
        <v>7788</v>
      </c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10"/>
      <c r="AK143" s="10"/>
      <c r="AL143" s="10"/>
    </row>
    <row r="144" spans="1:38" customFormat="1" x14ac:dyDescent="0.25">
      <c r="A144" s="10"/>
      <c r="B144" s="76"/>
      <c r="C144" s="76"/>
      <c r="D144" s="76"/>
      <c r="E144" s="76" t="s">
        <v>96</v>
      </c>
      <c r="F144" s="76"/>
      <c r="G144" s="62">
        <f t="shared" si="51"/>
        <v>173</v>
      </c>
      <c r="H144" s="62">
        <f t="shared" si="51"/>
        <v>173</v>
      </c>
      <c r="I144" s="62">
        <f t="shared" si="51"/>
        <v>173</v>
      </c>
      <c r="J144" s="62">
        <f t="shared" si="51"/>
        <v>173</v>
      </c>
      <c r="K144" s="62">
        <f t="shared" si="51"/>
        <v>173</v>
      </c>
      <c r="L144" s="62">
        <f t="shared" si="51"/>
        <v>173</v>
      </c>
      <c r="M144" s="62">
        <f t="shared" si="51"/>
        <v>173</v>
      </c>
      <c r="N144" s="62">
        <f t="shared" si="51"/>
        <v>173</v>
      </c>
      <c r="O144" s="62">
        <f>ROUND($S144/12,0)</f>
        <v>173</v>
      </c>
      <c r="P144" s="62">
        <f>ROUND($S144/12,0)</f>
        <v>173</v>
      </c>
      <c r="Q144" s="62">
        <v>172</v>
      </c>
      <c r="R144" s="62">
        <v>172</v>
      </c>
      <c r="S144" s="78">
        <v>2074</v>
      </c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10"/>
      <c r="AK144" s="10"/>
      <c r="AL144" s="10"/>
    </row>
    <row r="145" spans="1:38" customFormat="1" x14ac:dyDescent="0.25">
      <c r="A145" s="10"/>
      <c r="B145" s="76"/>
      <c r="C145" s="76"/>
      <c r="D145" s="76"/>
      <c r="E145" s="76" t="s">
        <v>97</v>
      </c>
      <c r="F145" s="76"/>
      <c r="G145" s="62">
        <f t="shared" ref="G145:L145" si="52">ROUND($S145/12,0)</f>
        <v>533</v>
      </c>
      <c r="H145" s="62">
        <f t="shared" si="52"/>
        <v>533</v>
      </c>
      <c r="I145" s="62">
        <f t="shared" si="52"/>
        <v>533</v>
      </c>
      <c r="J145" s="62">
        <f t="shared" si="52"/>
        <v>533</v>
      </c>
      <c r="K145" s="62">
        <f t="shared" si="52"/>
        <v>533</v>
      </c>
      <c r="L145" s="62">
        <f t="shared" si="52"/>
        <v>533</v>
      </c>
      <c r="M145" s="62">
        <v>532</v>
      </c>
      <c r="N145" s="62">
        <v>532</v>
      </c>
      <c r="O145" s="62">
        <v>532</v>
      </c>
      <c r="P145" s="62">
        <v>532</v>
      </c>
      <c r="Q145" s="62">
        <v>532</v>
      </c>
      <c r="R145" s="62">
        <v>532</v>
      </c>
      <c r="S145" s="78">
        <v>6390</v>
      </c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10"/>
      <c r="AK145" s="10"/>
      <c r="AL145" s="10"/>
    </row>
    <row r="146" spans="1:38" customFormat="1" x14ac:dyDescent="0.25">
      <c r="A146" s="10"/>
      <c r="B146" s="76"/>
      <c r="C146" s="76"/>
      <c r="D146" s="76" t="s">
        <v>228</v>
      </c>
      <c r="E146" s="76"/>
      <c r="F146" s="76"/>
      <c r="G146" s="71">
        <f t="shared" ref="G146:R146" si="53">SUM(G141:G145)</f>
        <v>2447</v>
      </c>
      <c r="H146" s="71">
        <f t="shared" si="53"/>
        <v>2447</v>
      </c>
      <c r="I146" s="71">
        <f t="shared" si="53"/>
        <v>2447</v>
      </c>
      <c r="J146" s="71">
        <f t="shared" si="53"/>
        <v>2447</v>
      </c>
      <c r="K146" s="71">
        <f t="shared" si="53"/>
        <v>2447</v>
      </c>
      <c r="L146" s="71">
        <f t="shared" si="53"/>
        <v>2447</v>
      </c>
      <c r="M146" s="71">
        <f t="shared" si="53"/>
        <v>2446</v>
      </c>
      <c r="N146" s="71">
        <f t="shared" si="53"/>
        <v>2446</v>
      </c>
      <c r="O146" s="71">
        <f t="shared" si="53"/>
        <v>2445</v>
      </c>
      <c r="P146" s="71">
        <f t="shared" si="53"/>
        <v>2445</v>
      </c>
      <c r="Q146" s="71">
        <f t="shared" si="53"/>
        <v>2444</v>
      </c>
      <c r="R146" s="71">
        <f t="shared" si="53"/>
        <v>2444</v>
      </c>
      <c r="S146" s="79">
        <v>29352</v>
      </c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10"/>
      <c r="AK146" s="10"/>
      <c r="AL146" s="10"/>
    </row>
    <row r="147" spans="1:38" customFormat="1" x14ac:dyDescent="0.25">
      <c r="A147" s="10"/>
      <c r="B147" s="76"/>
      <c r="C147" s="76"/>
      <c r="D147" s="76" t="s">
        <v>229</v>
      </c>
      <c r="E147" s="76"/>
      <c r="F147" s="76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7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10"/>
      <c r="AK147" s="10"/>
      <c r="AL147" s="10"/>
    </row>
    <row r="148" spans="1:38" customFormat="1" x14ac:dyDescent="0.25">
      <c r="A148" s="10"/>
      <c r="B148" s="76"/>
      <c r="C148" s="76"/>
      <c r="D148" s="76"/>
      <c r="E148" s="76" t="s">
        <v>99</v>
      </c>
      <c r="F148" s="76"/>
      <c r="G148" s="62">
        <f t="shared" ref="G148:O148" si="54">ROUND($S148/12,0)</f>
        <v>841</v>
      </c>
      <c r="H148" s="62">
        <f t="shared" si="54"/>
        <v>841</v>
      </c>
      <c r="I148" s="62">
        <f t="shared" si="54"/>
        <v>841</v>
      </c>
      <c r="J148" s="62">
        <f t="shared" si="54"/>
        <v>841</v>
      </c>
      <c r="K148" s="62">
        <f t="shared" si="54"/>
        <v>841</v>
      </c>
      <c r="L148" s="62">
        <f t="shared" si="54"/>
        <v>841</v>
      </c>
      <c r="M148" s="62">
        <f t="shared" si="54"/>
        <v>841</v>
      </c>
      <c r="N148" s="62">
        <f t="shared" si="54"/>
        <v>841</v>
      </c>
      <c r="O148" s="62">
        <f t="shared" si="54"/>
        <v>841</v>
      </c>
      <c r="P148" s="62">
        <v>842</v>
      </c>
      <c r="Q148" s="62">
        <v>842</v>
      </c>
      <c r="R148" s="62">
        <v>842</v>
      </c>
      <c r="S148" s="78">
        <v>10095</v>
      </c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10"/>
      <c r="AK148" s="10"/>
      <c r="AL148" s="10"/>
    </row>
    <row r="149" spans="1:38" customFormat="1" ht="15.75" x14ac:dyDescent="0.25">
      <c r="A149" s="10"/>
      <c r="B149" s="76"/>
      <c r="C149" s="76"/>
      <c r="D149" s="76"/>
      <c r="E149" s="76" t="s">
        <v>98</v>
      </c>
      <c r="F149" s="39"/>
      <c r="G149" s="62">
        <f t="shared" ref="G149:N152" si="55">ROUND($S149/12,0)</f>
        <v>1064</v>
      </c>
      <c r="H149" s="62">
        <f t="shared" si="55"/>
        <v>1064</v>
      </c>
      <c r="I149" s="62">
        <f t="shared" si="55"/>
        <v>1064</v>
      </c>
      <c r="J149" s="62">
        <f t="shared" si="55"/>
        <v>1064</v>
      </c>
      <c r="K149" s="62">
        <f t="shared" si="55"/>
        <v>1064</v>
      </c>
      <c r="L149" s="62">
        <f t="shared" si="55"/>
        <v>1064</v>
      </c>
      <c r="M149" s="62">
        <f t="shared" si="55"/>
        <v>1064</v>
      </c>
      <c r="N149" s="62">
        <f t="shared" si="55"/>
        <v>1064</v>
      </c>
      <c r="O149" s="62">
        <v>1065</v>
      </c>
      <c r="P149" s="62">
        <v>1065</v>
      </c>
      <c r="Q149" s="62">
        <v>1065</v>
      </c>
      <c r="R149" s="62">
        <v>1065</v>
      </c>
      <c r="S149" s="78">
        <v>12772</v>
      </c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10"/>
      <c r="AK149" s="10"/>
      <c r="AL149" s="10"/>
    </row>
    <row r="150" spans="1:38" customFormat="1" x14ac:dyDescent="0.25">
      <c r="A150" s="10"/>
      <c r="B150" s="76"/>
      <c r="C150" s="76"/>
      <c r="D150" s="76"/>
      <c r="E150" s="76" t="s">
        <v>100</v>
      </c>
      <c r="F150" s="76"/>
      <c r="G150" s="62">
        <f t="shared" si="55"/>
        <v>318</v>
      </c>
      <c r="H150" s="62">
        <f t="shared" si="55"/>
        <v>318</v>
      </c>
      <c r="I150" s="62">
        <f t="shared" si="55"/>
        <v>318</v>
      </c>
      <c r="J150" s="62">
        <f t="shared" si="55"/>
        <v>318</v>
      </c>
      <c r="K150" s="62">
        <f t="shared" si="55"/>
        <v>318</v>
      </c>
      <c r="L150" s="62">
        <f t="shared" si="55"/>
        <v>318</v>
      </c>
      <c r="M150" s="62">
        <f t="shared" si="55"/>
        <v>318</v>
      </c>
      <c r="N150" s="62">
        <f t="shared" si="55"/>
        <v>318</v>
      </c>
      <c r="O150" s="62">
        <v>317</v>
      </c>
      <c r="P150" s="62">
        <v>317</v>
      </c>
      <c r="Q150" s="62">
        <v>317</v>
      </c>
      <c r="R150" s="62">
        <v>317</v>
      </c>
      <c r="S150" s="78">
        <v>3812</v>
      </c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10"/>
      <c r="AK150" s="10"/>
      <c r="AL150" s="10"/>
    </row>
    <row r="151" spans="1:38" customFormat="1" x14ac:dyDescent="0.25">
      <c r="A151" s="10"/>
      <c r="B151" s="76"/>
      <c r="C151" s="76"/>
      <c r="D151" s="76"/>
      <c r="E151" s="76" t="s">
        <v>101</v>
      </c>
      <c r="F151" s="76"/>
      <c r="G151" s="62">
        <f t="shared" si="55"/>
        <v>362</v>
      </c>
      <c r="H151" s="62">
        <f t="shared" si="55"/>
        <v>362</v>
      </c>
      <c r="I151" s="62">
        <f t="shared" si="55"/>
        <v>362</v>
      </c>
      <c r="J151" s="62">
        <f t="shared" si="55"/>
        <v>362</v>
      </c>
      <c r="K151" s="62">
        <f t="shared" si="55"/>
        <v>362</v>
      </c>
      <c r="L151" s="62">
        <f t="shared" si="55"/>
        <v>362</v>
      </c>
      <c r="M151" s="62">
        <f t="shared" si="55"/>
        <v>362</v>
      </c>
      <c r="N151" s="62">
        <f t="shared" si="55"/>
        <v>362</v>
      </c>
      <c r="O151" s="62">
        <f>ROUND($S151/12,0)</f>
        <v>362</v>
      </c>
      <c r="P151" s="62">
        <f>ROUND($S151/12,0)</f>
        <v>362</v>
      </c>
      <c r="Q151" s="62">
        <f>ROUND($S151/12,0)</f>
        <v>362</v>
      </c>
      <c r="R151" s="62">
        <f>ROUND($S151/12,0)</f>
        <v>362</v>
      </c>
      <c r="S151" s="78">
        <v>4344</v>
      </c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10"/>
      <c r="AK151" s="10"/>
      <c r="AL151" s="10"/>
    </row>
    <row r="152" spans="1:38" customFormat="1" x14ac:dyDescent="0.25">
      <c r="A152" s="10"/>
      <c r="B152" s="76"/>
      <c r="C152" s="76"/>
      <c r="D152" s="76"/>
      <c r="E152" s="76" t="s">
        <v>102</v>
      </c>
      <c r="F152" s="76"/>
      <c r="G152" s="62">
        <f t="shared" si="55"/>
        <v>397</v>
      </c>
      <c r="H152" s="62">
        <f t="shared" si="55"/>
        <v>397</v>
      </c>
      <c r="I152" s="62">
        <f t="shared" si="55"/>
        <v>397</v>
      </c>
      <c r="J152" s="62">
        <f t="shared" si="55"/>
        <v>397</v>
      </c>
      <c r="K152" s="62">
        <f t="shared" si="55"/>
        <v>397</v>
      </c>
      <c r="L152" s="62">
        <f t="shared" si="55"/>
        <v>397</v>
      </c>
      <c r="M152" s="62">
        <f t="shared" si="55"/>
        <v>397</v>
      </c>
      <c r="N152" s="62">
        <f t="shared" si="55"/>
        <v>397</v>
      </c>
      <c r="O152" s="62">
        <f>ROUND($S152/12,0)</f>
        <v>397</v>
      </c>
      <c r="P152" s="62">
        <v>398</v>
      </c>
      <c r="Q152" s="62">
        <v>398</v>
      </c>
      <c r="R152" s="62">
        <v>398</v>
      </c>
      <c r="S152" s="78">
        <v>4767</v>
      </c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10"/>
      <c r="AK152" s="10"/>
      <c r="AL152" s="10"/>
    </row>
    <row r="153" spans="1:38" customFormat="1" x14ac:dyDescent="0.25">
      <c r="A153" s="10"/>
      <c r="B153" s="76"/>
      <c r="C153" s="76"/>
      <c r="D153" s="76" t="s">
        <v>230</v>
      </c>
      <c r="E153" s="76"/>
      <c r="F153" s="76"/>
      <c r="G153" s="71">
        <f t="shared" ref="G153:R153" si="56">SUM(G148:G152)</f>
        <v>2982</v>
      </c>
      <c r="H153" s="71">
        <f t="shared" si="56"/>
        <v>2982</v>
      </c>
      <c r="I153" s="71">
        <f t="shared" si="56"/>
        <v>2982</v>
      </c>
      <c r="J153" s="71">
        <f t="shared" si="56"/>
        <v>2982</v>
      </c>
      <c r="K153" s="71">
        <f t="shared" si="56"/>
        <v>2982</v>
      </c>
      <c r="L153" s="71">
        <f t="shared" si="56"/>
        <v>2982</v>
      </c>
      <c r="M153" s="71">
        <f t="shared" si="56"/>
        <v>2982</v>
      </c>
      <c r="N153" s="71">
        <f t="shared" si="56"/>
        <v>2982</v>
      </c>
      <c r="O153" s="71">
        <f t="shared" si="56"/>
        <v>2982</v>
      </c>
      <c r="P153" s="71">
        <f t="shared" si="56"/>
        <v>2984</v>
      </c>
      <c r="Q153" s="71">
        <f t="shared" si="56"/>
        <v>2984</v>
      </c>
      <c r="R153" s="71">
        <f t="shared" si="56"/>
        <v>2984</v>
      </c>
      <c r="S153" s="79">
        <v>35790</v>
      </c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10"/>
      <c r="AK153" s="10"/>
      <c r="AL153" s="10"/>
    </row>
    <row r="154" spans="1:38" customFormat="1" x14ac:dyDescent="0.25">
      <c r="A154" s="10"/>
      <c r="B154" s="76"/>
      <c r="C154" s="76"/>
      <c r="D154" s="76" t="s">
        <v>231</v>
      </c>
      <c r="E154" s="76"/>
      <c r="F154" s="76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7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10"/>
      <c r="AK154" s="10"/>
      <c r="AL154" s="10"/>
    </row>
    <row r="155" spans="1:38" customFormat="1" x14ac:dyDescent="0.25">
      <c r="A155" s="10"/>
      <c r="B155" s="76"/>
      <c r="C155" s="76"/>
      <c r="D155" s="76"/>
      <c r="E155" s="76" t="s">
        <v>103</v>
      </c>
      <c r="F155" s="76"/>
      <c r="G155" s="62"/>
      <c r="H155" s="62"/>
      <c r="I155" s="62">
        <f>ROUND($S155/10,0)</f>
        <v>3173</v>
      </c>
      <c r="J155" s="62">
        <f t="shared" ref="J155:R155" si="57">ROUND($S155/10,0)</f>
        <v>3173</v>
      </c>
      <c r="K155" s="62">
        <f t="shared" si="57"/>
        <v>3173</v>
      </c>
      <c r="L155" s="62">
        <f t="shared" si="57"/>
        <v>3173</v>
      </c>
      <c r="M155" s="62">
        <f t="shared" si="57"/>
        <v>3173</v>
      </c>
      <c r="N155" s="62">
        <f t="shared" si="57"/>
        <v>3173</v>
      </c>
      <c r="O155" s="62">
        <f t="shared" si="57"/>
        <v>3173</v>
      </c>
      <c r="P155" s="62">
        <f t="shared" si="57"/>
        <v>3173</v>
      </c>
      <c r="Q155" s="62">
        <f t="shared" si="57"/>
        <v>3173</v>
      </c>
      <c r="R155" s="62">
        <f t="shared" si="57"/>
        <v>3173</v>
      </c>
      <c r="S155" s="78">
        <v>31730</v>
      </c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10"/>
      <c r="AK155" s="10"/>
      <c r="AL155" s="10"/>
    </row>
    <row r="156" spans="1:38" customFormat="1" x14ac:dyDescent="0.25">
      <c r="A156" s="10"/>
      <c r="B156" s="76"/>
      <c r="C156" s="76"/>
      <c r="D156" s="76" t="s">
        <v>232</v>
      </c>
      <c r="E156" s="76"/>
      <c r="F156" s="76"/>
      <c r="G156" s="71">
        <f t="shared" ref="G156:R156" si="58">G155</f>
        <v>0</v>
      </c>
      <c r="H156" s="71">
        <f t="shared" si="58"/>
        <v>0</v>
      </c>
      <c r="I156" s="71">
        <f t="shared" si="58"/>
        <v>3173</v>
      </c>
      <c r="J156" s="71">
        <f t="shared" si="58"/>
        <v>3173</v>
      </c>
      <c r="K156" s="71">
        <f t="shared" si="58"/>
        <v>3173</v>
      </c>
      <c r="L156" s="71">
        <f t="shared" si="58"/>
        <v>3173</v>
      </c>
      <c r="M156" s="71">
        <f t="shared" si="58"/>
        <v>3173</v>
      </c>
      <c r="N156" s="71">
        <f t="shared" si="58"/>
        <v>3173</v>
      </c>
      <c r="O156" s="71">
        <f t="shared" si="58"/>
        <v>3173</v>
      </c>
      <c r="P156" s="71">
        <f t="shared" si="58"/>
        <v>3173</v>
      </c>
      <c r="Q156" s="71">
        <f t="shared" si="58"/>
        <v>3173</v>
      </c>
      <c r="R156" s="71">
        <f t="shared" si="58"/>
        <v>3173</v>
      </c>
      <c r="S156" s="79">
        <v>31730</v>
      </c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10"/>
      <c r="AK156" s="10"/>
      <c r="AL156" s="10"/>
    </row>
    <row r="157" spans="1:38" customFormat="1" x14ac:dyDescent="0.25">
      <c r="A157" s="10"/>
      <c r="B157" s="76"/>
      <c r="C157" s="76"/>
      <c r="D157" s="76" t="s">
        <v>233</v>
      </c>
      <c r="E157" s="76"/>
      <c r="F157" s="76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7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10"/>
      <c r="AK157" s="10"/>
      <c r="AL157" s="10"/>
    </row>
    <row r="158" spans="1:38" customFormat="1" x14ac:dyDescent="0.25">
      <c r="A158" s="10"/>
      <c r="B158" s="76"/>
      <c r="C158" s="76"/>
      <c r="D158" s="76"/>
      <c r="E158" s="76" t="s">
        <v>104</v>
      </c>
      <c r="F158" s="76"/>
      <c r="G158" s="62">
        <f t="shared" ref="G158:R158" si="59">ROUND($S158/12,0)</f>
        <v>535</v>
      </c>
      <c r="H158" s="62">
        <f t="shared" si="59"/>
        <v>535</v>
      </c>
      <c r="I158" s="62">
        <f t="shared" si="59"/>
        <v>535</v>
      </c>
      <c r="J158" s="62">
        <f t="shared" si="59"/>
        <v>535</v>
      </c>
      <c r="K158" s="62">
        <f t="shared" si="59"/>
        <v>535</v>
      </c>
      <c r="L158" s="62">
        <f t="shared" si="59"/>
        <v>535</v>
      </c>
      <c r="M158" s="62">
        <f t="shared" si="59"/>
        <v>535</v>
      </c>
      <c r="N158" s="62">
        <f t="shared" si="59"/>
        <v>535</v>
      </c>
      <c r="O158" s="62">
        <f t="shared" si="59"/>
        <v>535</v>
      </c>
      <c r="P158" s="62">
        <f t="shared" si="59"/>
        <v>535</v>
      </c>
      <c r="Q158" s="62">
        <f t="shared" si="59"/>
        <v>535</v>
      </c>
      <c r="R158" s="62">
        <f t="shared" si="59"/>
        <v>535</v>
      </c>
      <c r="S158" s="78">
        <v>6420</v>
      </c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10"/>
      <c r="AK158" s="10"/>
      <c r="AL158" s="10"/>
    </row>
    <row r="159" spans="1:38" customFormat="1" x14ac:dyDescent="0.25">
      <c r="A159" s="10"/>
      <c r="B159" s="76"/>
      <c r="C159" s="76"/>
      <c r="D159" s="76" t="s">
        <v>234</v>
      </c>
      <c r="E159" s="76"/>
      <c r="F159" s="76"/>
      <c r="G159" s="71">
        <f t="shared" ref="G159:R159" si="60">G158</f>
        <v>535</v>
      </c>
      <c r="H159" s="71">
        <f t="shared" si="60"/>
        <v>535</v>
      </c>
      <c r="I159" s="71">
        <f t="shared" si="60"/>
        <v>535</v>
      </c>
      <c r="J159" s="71">
        <f t="shared" si="60"/>
        <v>535</v>
      </c>
      <c r="K159" s="71">
        <f t="shared" si="60"/>
        <v>535</v>
      </c>
      <c r="L159" s="71">
        <f t="shared" si="60"/>
        <v>535</v>
      </c>
      <c r="M159" s="71">
        <f t="shared" si="60"/>
        <v>535</v>
      </c>
      <c r="N159" s="71">
        <f t="shared" si="60"/>
        <v>535</v>
      </c>
      <c r="O159" s="71">
        <f t="shared" si="60"/>
        <v>535</v>
      </c>
      <c r="P159" s="71">
        <f t="shared" si="60"/>
        <v>535</v>
      </c>
      <c r="Q159" s="71">
        <f t="shared" si="60"/>
        <v>535</v>
      </c>
      <c r="R159" s="71">
        <f t="shared" si="60"/>
        <v>535</v>
      </c>
      <c r="S159" s="79">
        <v>6420</v>
      </c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10"/>
      <c r="AK159" s="10"/>
      <c r="AL159" s="10"/>
    </row>
    <row r="160" spans="1:38" customFormat="1" x14ac:dyDescent="0.25">
      <c r="A160" s="10"/>
      <c r="B160" s="76"/>
      <c r="C160" s="76"/>
      <c r="D160" s="76"/>
      <c r="E160" s="76" t="s">
        <v>105</v>
      </c>
      <c r="F160" s="76"/>
      <c r="G160" s="62">
        <v>2882</v>
      </c>
      <c r="H160" s="62">
        <v>2871</v>
      </c>
      <c r="I160" s="62">
        <v>2860</v>
      </c>
      <c r="J160" s="62">
        <v>2850</v>
      </c>
      <c r="K160" s="62">
        <v>2839</v>
      </c>
      <c r="L160" s="62">
        <v>2828</v>
      </c>
      <c r="M160" s="62">
        <v>2817</v>
      </c>
      <c r="N160" s="62">
        <v>2806</v>
      </c>
      <c r="O160" s="62">
        <v>2795</v>
      </c>
      <c r="P160" s="62">
        <v>2784</v>
      </c>
      <c r="Q160" s="62">
        <v>2773</v>
      </c>
      <c r="R160" s="62">
        <v>2762</v>
      </c>
      <c r="S160" s="79">
        <v>35395</v>
      </c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10"/>
      <c r="AK160" s="10"/>
      <c r="AL160" s="10"/>
    </row>
    <row r="161" spans="1:38" customFormat="1" x14ac:dyDescent="0.25">
      <c r="A161" s="10"/>
      <c r="B161" s="76"/>
      <c r="C161" s="76"/>
      <c r="D161" s="76"/>
      <c r="E161" s="76" t="s">
        <v>106</v>
      </c>
      <c r="F161" s="76"/>
      <c r="G161" s="62">
        <v>2325</v>
      </c>
      <c r="H161" s="62">
        <v>2335</v>
      </c>
      <c r="I161" s="62">
        <v>2346</v>
      </c>
      <c r="J161" s="62">
        <v>2357</v>
      </c>
      <c r="K161" s="62">
        <v>2368</v>
      </c>
      <c r="L161" s="62">
        <v>2379</v>
      </c>
      <c r="M161" s="62">
        <v>2389</v>
      </c>
      <c r="N161" s="62">
        <v>2400</v>
      </c>
      <c r="O161" s="62">
        <v>2411</v>
      </c>
      <c r="P161" s="62">
        <v>2422</v>
      </c>
      <c r="Q161" s="62">
        <v>2434</v>
      </c>
      <c r="R161" s="62">
        <v>2446</v>
      </c>
      <c r="S161" s="79">
        <v>27084</v>
      </c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10"/>
      <c r="AK161" s="10"/>
      <c r="AL161" s="10"/>
    </row>
    <row r="162" spans="1:38" customFormat="1" ht="15.75" thickBot="1" x14ac:dyDescent="0.3">
      <c r="A162" s="10"/>
      <c r="B162" s="76"/>
      <c r="C162" s="76"/>
      <c r="D162" s="76"/>
      <c r="E162" s="76" t="s">
        <v>107</v>
      </c>
      <c r="F162" s="76"/>
      <c r="G162" s="62">
        <f t="shared" ref="G162:R162" si="61">ROUND($S162/12,0)</f>
        <v>0</v>
      </c>
      <c r="H162" s="62">
        <f t="shared" si="61"/>
        <v>0</v>
      </c>
      <c r="I162" s="62">
        <f t="shared" si="61"/>
        <v>0</v>
      </c>
      <c r="J162" s="62">
        <f t="shared" si="61"/>
        <v>0</v>
      </c>
      <c r="K162" s="62">
        <f t="shared" si="61"/>
        <v>0</v>
      </c>
      <c r="L162" s="62">
        <f t="shared" si="61"/>
        <v>0</v>
      </c>
      <c r="M162" s="62">
        <f t="shared" si="61"/>
        <v>0</v>
      </c>
      <c r="N162" s="62">
        <f t="shared" si="61"/>
        <v>0</v>
      </c>
      <c r="O162" s="62">
        <f t="shared" si="61"/>
        <v>0</v>
      </c>
      <c r="P162" s="62">
        <f t="shared" si="61"/>
        <v>0</v>
      </c>
      <c r="Q162" s="62">
        <f t="shared" si="61"/>
        <v>0</v>
      </c>
      <c r="R162" s="62">
        <f t="shared" si="61"/>
        <v>0</v>
      </c>
      <c r="S162" s="78">
        <v>0</v>
      </c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10"/>
      <c r="AK162" s="10"/>
      <c r="AL162" s="10"/>
    </row>
    <row r="163" spans="1:38" customFormat="1" ht="15.75" thickBot="1" x14ac:dyDescent="0.3">
      <c r="A163" s="10"/>
      <c r="B163" s="76"/>
      <c r="C163" s="76" t="s">
        <v>108</v>
      </c>
      <c r="D163" s="76"/>
      <c r="E163" s="76"/>
      <c r="F163" s="76"/>
      <c r="G163" s="72">
        <f t="shared" ref="G163:R163" si="62">G161+G160+G159+G156+G153+G146+G139+G120+G126+G101+G83+G55</f>
        <v>49452</v>
      </c>
      <c r="H163" s="72">
        <f t="shared" si="62"/>
        <v>49451</v>
      </c>
      <c r="I163" s="72">
        <f t="shared" si="62"/>
        <v>52624</v>
      </c>
      <c r="J163" s="72">
        <f t="shared" si="62"/>
        <v>52625</v>
      </c>
      <c r="K163" s="72">
        <f t="shared" si="62"/>
        <v>52625</v>
      </c>
      <c r="L163" s="72">
        <f t="shared" si="62"/>
        <v>52625</v>
      </c>
      <c r="M163" s="72">
        <f t="shared" si="62"/>
        <v>52622</v>
      </c>
      <c r="N163" s="72">
        <f t="shared" si="62"/>
        <v>52623</v>
      </c>
      <c r="O163" s="72">
        <f t="shared" si="62"/>
        <v>52619</v>
      </c>
      <c r="P163" s="72">
        <f t="shared" si="62"/>
        <v>52618</v>
      </c>
      <c r="Q163" s="72">
        <f t="shared" si="62"/>
        <v>52616</v>
      </c>
      <c r="R163" s="72">
        <f t="shared" si="62"/>
        <v>52620</v>
      </c>
      <c r="S163" s="80">
        <v>625119.99842099997</v>
      </c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10"/>
      <c r="AK163" s="10"/>
      <c r="AL163" s="10"/>
    </row>
    <row r="164" spans="1:38" customFormat="1" x14ac:dyDescent="0.25">
      <c r="A164" s="10"/>
      <c r="B164" s="76" t="s">
        <v>235</v>
      </c>
      <c r="C164" s="76"/>
      <c r="D164" s="76"/>
      <c r="E164" s="76"/>
      <c r="F164" s="76"/>
      <c r="G164" s="71">
        <f t="shared" ref="G164:R164" si="63">G33-G163</f>
        <v>-5736</v>
      </c>
      <c r="H164" s="71">
        <f t="shared" si="63"/>
        <v>-11445</v>
      </c>
      <c r="I164" s="71">
        <f t="shared" si="63"/>
        <v>-11278</v>
      </c>
      <c r="J164" s="71">
        <f t="shared" si="63"/>
        <v>-6609</v>
      </c>
      <c r="K164" s="71">
        <f t="shared" si="63"/>
        <v>-4379</v>
      </c>
      <c r="L164" s="71">
        <f t="shared" si="63"/>
        <v>22061</v>
      </c>
      <c r="M164" s="71">
        <f t="shared" si="63"/>
        <v>540</v>
      </c>
      <c r="N164" s="71">
        <f t="shared" si="63"/>
        <v>3789</v>
      </c>
      <c r="O164" s="71">
        <f t="shared" si="63"/>
        <v>5230</v>
      </c>
      <c r="P164" s="71">
        <f t="shared" si="63"/>
        <v>16171</v>
      </c>
      <c r="Q164" s="71">
        <f t="shared" si="63"/>
        <v>-5069</v>
      </c>
      <c r="R164" s="71">
        <f t="shared" si="63"/>
        <v>-3275</v>
      </c>
      <c r="S164" s="79">
        <v>1.5790000325068831E-3</v>
      </c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10"/>
      <c r="AK164" s="10"/>
      <c r="AL164" s="10"/>
    </row>
    <row r="165" spans="1:38" s="90" customFormat="1" x14ac:dyDescent="0.25">
      <c r="A165" s="88"/>
      <c r="B165" s="89"/>
      <c r="C165" s="89"/>
      <c r="D165" s="89"/>
      <c r="E165" s="89"/>
      <c r="F165" s="89"/>
      <c r="S165" s="91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</row>
    <row r="166" spans="1:38" s="90" customFormat="1" x14ac:dyDescent="0.25">
      <c r="A166" s="88"/>
      <c r="B166" s="89" t="s">
        <v>237</v>
      </c>
      <c r="C166" s="89"/>
      <c r="D166" s="89"/>
      <c r="E166" s="89"/>
      <c r="F166" s="89" t="s">
        <v>238</v>
      </c>
      <c r="G166" s="90">
        <v>30000</v>
      </c>
      <c r="S166" s="91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</row>
    <row r="167" spans="1:38" s="90" customFormat="1" x14ac:dyDescent="0.25">
      <c r="A167" s="88"/>
      <c r="B167" s="89"/>
      <c r="C167" s="89"/>
      <c r="D167" s="89"/>
      <c r="E167" s="89"/>
      <c r="F167" s="89"/>
      <c r="G167" s="92">
        <f>+G164+G166</f>
        <v>24264</v>
      </c>
      <c r="H167" s="92">
        <f>+G167+H164</f>
        <v>12819</v>
      </c>
      <c r="I167" s="92">
        <f t="shared" ref="I167:R167" si="64">+H167+I164</f>
        <v>1541</v>
      </c>
      <c r="J167" s="92">
        <f t="shared" si="64"/>
        <v>-5068</v>
      </c>
      <c r="K167" s="92">
        <f t="shared" si="64"/>
        <v>-9447</v>
      </c>
      <c r="L167" s="92">
        <f t="shared" si="64"/>
        <v>12614</v>
      </c>
      <c r="M167" s="92">
        <f t="shared" si="64"/>
        <v>13154</v>
      </c>
      <c r="N167" s="92">
        <f t="shared" si="64"/>
        <v>16943</v>
      </c>
      <c r="O167" s="92">
        <f t="shared" si="64"/>
        <v>22173</v>
      </c>
      <c r="P167" s="92">
        <f t="shared" si="64"/>
        <v>38344</v>
      </c>
      <c r="Q167" s="92">
        <f t="shared" si="64"/>
        <v>33275</v>
      </c>
      <c r="R167" s="92">
        <f t="shared" si="64"/>
        <v>30000</v>
      </c>
      <c r="S167" s="91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</row>
    <row r="168" spans="1:38" s="88" customFormat="1" x14ac:dyDescent="0.25">
      <c r="B168" s="89"/>
      <c r="C168" s="89"/>
      <c r="D168" s="89"/>
      <c r="E168" s="89"/>
      <c r="F168" s="89"/>
      <c r="S168" s="93"/>
    </row>
    <row r="169" spans="1:38" s="88" customFormat="1" x14ac:dyDescent="0.25">
      <c r="B169" s="89"/>
      <c r="C169" s="89"/>
      <c r="D169" s="89"/>
      <c r="E169" s="89"/>
      <c r="F169" s="89"/>
      <c r="S169" s="93"/>
    </row>
    <row r="170" spans="1:38" s="88" customFormat="1" x14ac:dyDescent="0.25">
      <c r="B170" s="89"/>
      <c r="C170" s="89"/>
      <c r="D170" s="89"/>
      <c r="E170" s="89"/>
      <c r="F170" s="89"/>
      <c r="S170" s="93"/>
    </row>
    <row r="171" spans="1:38" s="88" customFormat="1" x14ac:dyDescent="0.25">
      <c r="B171" s="89"/>
      <c r="C171" s="89"/>
      <c r="D171" s="89"/>
      <c r="E171" s="89"/>
      <c r="F171" s="89"/>
      <c r="S171" s="93"/>
    </row>
    <row r="172" spans="1:38" s="88" customFormat="1" x14ac:dyDescent="0.25">
      <c r="B172" s="89"/>
      <c r="C172" s="89"/>
      <c r="D172" s="89"/>
      <c r="E172" s="89"/>
      <c r="F172" s="89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5"/>
    </row>
    <row r="173" spans="1:38" s="88" customFormat="1" x14ac:dyDescent="0.25">
      <c r="B173" s="89"/>
      <c r="C173" s="89"/>
      <c r="D173" s="89"/>
      <c r="E173" s="89"/>
      <c r="F173" s="89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</row>
    <row r="174" spans="1:38" s="88" customFormat="1" x14ac:dyDescent="0.25">
      <c r="B174" s="89"/>
      <c r="C174" s="89"/>
      <c r="D174" s="89"/>
      <c r="E174" s="89"/>
      <c r="F174" s="89"/>
      <c r="G174" s="97"/>
      <c r="H174" s="97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1:38" s="88" customFormat="1" x14ac:dyDescent="0.25">
      <c r="B175" s="89"/>
      <c r="C175" s="89"/>
      <c r="D175" s="89"/>
      <c r="E175" s="89"/>
      <c r="F175" s="89"/>
      <c r="G175" s="97"/>
      <c r="H175" s="97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1:38" s="88" customFormat="1" x14ac:dyDescent="0.25">
      <c r="B176" s="89"/>
      <c r="C176" s="89"/>
      <c r="D176" s="89"/>
      <c r="E176" s="89"/>
      <c r="F176" s="89"/>
      <c r="G176" s="97"/>
      <c r="H176" s="97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5"/>
    </row>
    <row r="177" spans="2:19" s="88" customFormat="1" x14ac:dyDescent="0.25">
      <c r="B177" s="89"/>
      <c r="C177" s="89"/>
      <c r="D177" s="89"/>
      <c r="E177" s="89"/>
      <c r="F177" s="89"/>
      <c r="G177" s="97"/>
      <c r="H177" s="97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</row>
    <row r="178" spans="2:19" s="88" customFormat="1" x14ac:dyDescent="0.25">
      <c r="B178" s="89"/>
      <c r="C178" s="89"/>
      <c r="D178" s="89"/>
      <c r="E178" s="89"/>
      <c r="F178" s="89"/>
      <c r="G178" s="97"/>
      <c r="H178" s="97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</row>
    <row r="179" spans="2:19" s="88" customFormat="1" x14ac:dyDescent="0.25">
      <c r="B179" s="89"/>
      <c r="C179" s="89"/>
      <c r="D179" s="89"/>
      <c r="E179" s="89"/>
      <c r="F179" s="89"/>
      <c r="G179" s="97"/>
      <c r="H179" s="97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5"/>
    </row>
    <row r="180" spans="2:19" x14ac:dyDescent="0.25">
      <c r="G180" s="81"/>
      <c r="H180" s="81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4"/>
    </row>
    <row r="181" spans="2:19" x14ac:dyDescent="0.25">
      <c r="G181" s="81"/>
      <c r="H181" s="81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4"/>
    </row>
    <row r="182" spans="2:19" x14ac:dyDescent="0.25">
      <c r="G182" s="81"/>
      <c r="H182" s="81"/>
    </row>
    <row r="183" spans="2:19" x14ac:dyDescent="0.25">
      <c r="G183" s="81"/>
      <c r="H183" s="81"/>
    </row>
    <row r="184" spans="2:19" x14ac:dyDescent="0.25">
      <c r="G184" s="81"/>
      <c r="H184" s="81"/>
    </row>
    <row r="185" spans="2:19" x14ac:dyDescent="0.25">
      <c r="G185" s="81"/>
      <c r="H185" s="81"/>
    </row>
    <row r="186" spans="2:19" x14ac:dyDescent="0.25">
      <c r="G186" s="81"/>
      <c r="H186" s="81"/>
    </row>
  </sheetData>
  <sheetProtection algorithmName="SHA-512" hashValue="Pmb227qczG50tiFROazQuOhUytC9HtueP2SbDaMZrs2k6CoK47nAKMAHu8oYl27PFPCLXZrVX7iYTg0Updf3pw==" saltValue="YGKUSsNUuxCA0YFdFM+jqQ==" spinCount="100000" sheet="1" objects="1" scenarios="1"/>
  <conditionalFormatting sqref="A167 G167:R167">
    <cfRule type="cellIs" dxfId="0" priority="1" operator="lessThan">
      <formula>10000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E688-7C1D-482F-8907-2F5E40951B9C}">
  <sheetPr codeName="Sheet2"/>
  <dimension ref="A1:Y41"/>
  <sheetViews>
    <sheetView topLeftCell="A16" workbookViewId="0">
      <selection activeCell="F39" sqref="F39"/>
    </sheetView>
  </sheetViews>
  <sheetFormatPr defaultRowHeight="15" x14ac:dyDescent="0.25"/>
  <sheetData>
    <row r="1" spans="1:25" s="59" customFormat="1" ht="15.75" thickBot="1" x14ac:dyDescent="0.3">
      <c r="A1" s="57"/>
      <c r="B1" s="57"/>
      <c r="C1" s="57"/>
      <c r="D1" s="57"/>
      <c r="E1" s="57"/>
      <c r="F1" s="57"/>
      <c r="G1" s="58" t="s">
        <v>128</v>
      </c>
      <c r="H1" s="58" t="s">
        <v>129</v>
      </c>
      <c r="I1" s="58" t="s">
        <v>130</v>
      </c>
      <c r="J1" s="58" t="s">
        <v>131</v>
      </c>
      <c r="K1" s="58" t="s">
        <v>132</v>
      </c>
      <c r="L1" s="58" t="s">
        <v>133</v>
      </c>
      <c r="M1" s="58" t="s">
        <v>134</v>
      </c>
      <c r="N1" s="58" t="s">
        <v>135</v>
      </c>
      <c r="O1" s="58" t="s">
        <v>136</v>
      </c>
      <c r="P1" s="58" t="s">
        <v>176</v>
      </c>
      <c r="Q1" s="58" t="s">
        <v>177</v>
      </c>
      <c r="R1" s="58" t="s">
        <v>178</v>
      </c>
      <c r="S1" s="58" t="s">
        <v>137</v>
      </c>
    </row>
    <row r="2" spans="1:25" ht="16.5" customHeight="1" thickTop="1" x14ac:dyDescent="0.25">
      <c r="A2" s="60"/>
      <c r="B2" s="60"/>
      <c r="C2" s="60"/>
      <c r="D2" s="60"/>
      <c r="E2" s="60" t="s">
        <v>3</v>
      </c>
      <c r="F2" s="60"/>
      <c r="G2" s="62">
        <v>0</v>
      </c>
      <c r="H2" s="62">
        <v>0</v>
      </c>
      <c r="I2" s="62">
        <v>2000</v>
      </c>
      <c r="J2" s="62">
        <v>326</v>
      </c>
      <c r="K2" s="62">
        <v>0</v>
      </c>
      <c r="L2" s="62">
        <v>865.65</v>
      </c>
      <c r="M2" s="62">
        <v>0</v>
      </c>
      <c r="N2" s="62">
        <v>446.19</v>
      </c>
      <c r="O2" s="62">
        <v>1200</v>
      </c>
      <c r="P2" s="62">
        <v>1691</v>
      </c>
      <c r="Q2" s="62">
        <v>0</v>
      </c>
      <c r="R2" s="62">
        <v>2000</v>
      </c>
      <c r="S2" s="62">
        <f>SUM(G2:R2)</f>
        <v>8528.84</v>
      </c>
    </row>
    <row r="3" spans="1:25" x14ac:dyDescent="0.25">
      <c r="A3" s="60"/>
      <c r="B3" s="60"/>
      <c r="C3" s="60"/>
      <c r="D3" s="60"/>
      <c r="E3" s="60" t="s">
        <v>4</v>
      </c>
      <c r="F3" s="60"/>
      <c r="G3" s="62">
        <v>166.4</v>
      </c>
      <c r="H3" s="62">
        <v>208</v>
      </c>
      <c r="I3" s="62">
        <v>8566.1</v>
      </c>
      <c r="J3" s="62">
        <v>0</v>
      </c>
      <c r="K3" s="62">
        <v>2020</v>
      </c>
      <c r="L3" s="62">
        <v>196.52</v>
      </c>
      <c r="M3" s="62">
        <v>310</v>
      </c>
      <c r="N3" s="62">
        <v>0</v>
      </c>
      <c r="O3" s="62">
        <v>25</v>
      </c>
      <c r="P3" s="62"/>
      <c r="Q3" s="62"/>
      <c r="R3" s="62">
        <v>2042</v>
      </c>
      <c r="S3" s="62">
        <f t="shared" ref="S3:S7" si="0">SUM(G3:R3)</f>
        <v>13534.02</v>
      </c>
    </row>
    <row r="4" spans="1:25" x14ac:dyDescent="0.25">
      <c r="A4" s="60"/>
      <c r="B4" s="60"/>
      <c r="C4" s="60"/>
      <c r="D4" s="60"/>
      <c r="E4" s="60" t="s">
        <v>5</v>
      </c>
      <c r="F4" s="60"/>
      <c r="G4" s="62">
        <v>1817</v>
      </c>
      <c r="H4" s="62">
        <v>1757.93</v>
      </c>
      <c r="I4" s="62">
        <v>2351.66</v>
      </c>
      <c r="J4" s="62">
        <v>1255.08</v>
      </c>
      <c r="K4" s="62">
        <v>2610.23</v>
      </c>
      <c r="L4" s="62">
        <v>2988</v>
      </c>
      <c r="M4" s="62">
        <v>1475.44</v>
      </c>
      <c r="N4" s="62">
        <v>1178.0999999999999</v>
      </c>
      <c r="O4" s="62">
        <v>1913.85</v>
      </c>
      <c r="P4" s="62">
        <v>1328</v>
      </c>
      <c r="Q4" s="62">
        <v>802</v>
      </c>
      <c r="R4" s="62">
        <v>1475</v>
      </c>
      <c r="S4" s="62">
        <f t="shared" si="0"/>
        <v>20952.29</v>
      </c>
      <c r="W4" s="61"/>
      <c r="X4" s="61"/>
      <c r="Y4" s="61"/>
    </row>
    <row r="5" spans="1:25" x14ac:dyDescent="0.25">
      <c r="A5" s="60"/>
      <c r="B5" s="60"/>
      <c r="C5" s="60"/>
      <c r="D5" s="60"/>
      <c r="E5" s="60" t="s">
        <v>6</v>
      </c>
      <c r="F5" s="60"/>
      <c r="G5" s="62">
        <v>32548.43</v>
      </c>
      <c r="H5" s="62">
        <v>20496</v>
      </c>
      <c r="I5" s="62">
        <v>30972.44</v>
      </c>
      <c r="J5" s="62">
        <v>22132.67</v>
      </c>
      <c r="K5" s="62">
        <v>39123</v>
      </c>
      <c r="L5" s="62">
        <v>50757.8</v>
      </c>
      <c r="M5" s="62">
        <v>37248</v>
      </c>
      <c r="N5" s="62">
        <v>44809.67</v>
      </c>
      <c r="O5" s="62">
        <v>49198.42</v>
      </c>
      <c r="P5" s="62">
        <v>46303</v>
      </c>
      <c r="Q5" s="62">
        <v>36900</v>
      </c>
      <c r="R5" s="62">
        <v>35800</v>
      </c>
      <c r="S5" s="62">
        <f t="shared" si="0"/>
        <v>446289.42999999993</v>
      </c>
      <c r="T5" s="62"/>
      <c r="U5" s="66"/>
      <c r="W5" s="61"/>
      <c r="X5" s="61"/>
      <c r="Y5" s="61"/>
    </row>
    <row r="6" spans="1:25" x14ac:dyDescent="0.25">
      <c r="A6" s="60"/>
      <c r="B6" s="60"/>
      <c r="C6" s="60"/>
      <c r="D6" s="60"/>
      <c r="E6" s="60" t="s">
        <v>140</v>
      </c>
      <c r="F6" s="60"/>
      <c r="G6" s="62">
        <v>26800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62"/>
      <c r="Q6" s="62">
        <v>0</v>
      </c>
      <c r="R6" s="62"/>
      <c r="S6" s="62">
        <f t="shared" si="0"/>
        <v>26800</v>
      </c>
      <c r="T6" s="62"/>
      <c r="W6" s="61"/>
      <c r="X6" s="61"/>
      <c r="Y6" s="61"/>
    </row>
    <row r="7" spans="1:25" x14ac:dyDescent="0.25">
      <c r="A7" s="60"/>
      <c r="B7" s="60"/>
      <c r="C7" s="60"/>
      <c r="D7" s="60"/>
      <c r="E7" s="60" t="s">
        <v>15</v>
      </c>
      <c r="F7" s="60"/>
      <c r="G7" s="62">
        <v>1319</v>
      </c>
      <c r="H7" s="62">
        <v>300</v>
      </c>
      <c r="I7" s="62">
        <v>0</v>
      </c>
      <c r="J7" s="62">
        <v>65</v>
      </c>
      <c r="K7" s="62">
        <v>15</v>
      </c>
      <c r="L7" s="62">
        <v>530</v>
      </c>
      <c r="M7" s="62">
        <v>50</v>
      </c>
      <c r="N7" s="62">
        <v>30</v>
      </c>
      <c r="O7" s="62">
        <v>2400</v>
      </c>
      <c r="P7" s="62">
        <v>12515</v>
      </c>
      <c r="Q7" s="62">
        <v>5150</v>
      </c>
      <c r="R7" s="62"/>
      <c r="S7" s="62">
        <f t="shared" si="0"/>
        <v>22374</v>
      </c>
      <c r="T7" s="62"/>
      <c r="W7" s="61"/>
      <c r="X7" s="61"/>
      <c r="Y7" s="61"/>
    </row>
    <row r="8" spans="1:25" x14ac:dyDescent="0.25">
      <c r="W8" s="61"/>
      <c r="X8" s="61"/>
      <c r="Y8" s="61"/>
    </row>
    <row r="9" spans="1:25" s="59" customFormat="1" ht="15.75" thickBot="1" x14ac:dyDescent="0.3">
      <c r="A9" s="57"/>
      <c r="B9" s="57"/>
      <c r="C9" s="57"/>
      <c r="D9" s="57"/>
      <c r="E9" s="57"/>
      <c r="F9" s="57"/>
      <c r="G9" s="58" t="s">
        <v>151</v>
      </c>
      <c r="H9" s="58" t="s">
        <v>152</v>
      </c>
      <c r="I9" s="58" t="s">
        <v>153</v>
      </c>
      <c r="J9" s="58" t="s">
        <v>154</v>
      </c>
      <c r="K9" s="58" t="s">
        <v>155</v>
      </c>
      <c r="L9" s="58" t="s">
        <v>156</v>
      </c>
      <c r="M9" s="58" t="s">
        <v>157</v>
      </c>
      <c r="N9" s="58" t="s">
        <v>158</v>
      </c>
      <c r="O9" s="58" t="s">
        <v>159</v>
      </c>
      <c r="P9" s="58" t="s">
        <v>160</v>
      </c>
      <c r="Q9" s="58" t="s">
        <v>161</v>
      </c>
      <c r="R9" s="58" t="s">
        <v>162</v>
      </c>
      <c r="S9" s="58" t="s">
        <v>137</v>
      </c>
    </row>
    <row r="10" spans="1:25" ht="16.5" customHeight="1" thickTop="1" x14ac:dyDescent="0.25">
      <c r="A10" s="60"/>
      <c r="B10" s="60"/>
      <c r="C10" s="60"/>
      <c r="D10" s="60"/>
      <c r="E10" s="60" t="s">
        <v>3</v>
      </c>
      <c r="F10" s="60"/>
      <c r="G10" s="62">
        <v>0</v>
      </c>
      <c r="H10" s="62">
        <v>3682</v>
      </c>
      <c r="I10" s="62">
        <v>0</v>
      </c>
      <c r="J10" s="62">
        <v>1792</v>
      </c>
      <c r="K10" s="62">
        <v>1000</v>
      </c>
      <c r="L10" s="62">
        <v>1672.5</v>
      </c>
      <c r="M10" s="62">
        <v>0</v>
      </c>
      <c r="N10" s="62">
        <v>2766.5</v>
      </c>
      <c r="O10" s="62">
        <v>0</v>
      </c>
      <c r="P10" s="62">
        <v>1910.19</v>
      </c>
      <c r="Q10" s="62">
        <v>0</v>
      </c>
      <c r="R10" s="62">
        <v>810</v>
      </c>
      <c r="S10" s="62">
        <v>13633.19</v>
      </c>
    </row>
    <row r="11" spans="1:25" x14ac:dyDescent="0.25">
      <c r="A11" s="60"/>
      <c r="B11" s="60"/>
      <c r="C11" s="60"/>
      <c r="D11" s="60"/>
      <c r="E11" s="60" t="s">
        <v>4</v>
      </c>
      <c r="F11" s="60"/>
      <c r="G11" s="62">
        <v>35</v>
      </c>
      <c r="H11" s="62">
        <v>1260</v>
      </c>
      <c r="I11" s="62">
        <v>2015</v>
      </c>
      <c r="J11" s="62">
        <v>0</v>
      </c>
      <c r="K11" s="62">
        <v>3870</v>
      </c>
      <c r="L11" s="62">
        <v>5069.2</v>
      </c>
      <c r="M11" s="62">
        <v>191.4</v>
      </c>
      <c r="N11" s="62">
        <v>1006.83</v>
      </c>
      <c r="O11" s="62">
        <v>336.4</v>
      </c>
      <c r="P11" s="62">
        <v>216.4</v>
      </c>
      <c r="Q11" s="62">
        <v>3700.4</v>
      </c>
      <c r="R11" s="62">
        <v>83.2</v>
      </c>
      <c r="S11" s="62">
        <v>17783.830000000002</v>
      </c>
    </row>
    <row r="12" spans="1:25" x14ac:dyDescent="0.25">
      <c r="A12" s="60"/>
      <c r="B12" s="60"/>
      <c r="C12" s="60"/>
      <c r="D12" s="60"/>
      <c r="E12" s="60" t="s">
        <v>5</v>
      </c>
      <c r="F12" s="60"/>
      <c r="G12" s="62">
        <v>1149.5</v>
      </c>
      <c r="H12" s="62">
        <v>803</v>
      </c>
      <c r="I12" s="62">
        <v>1146.42</v>
      </c>
      <c r="J12" s="62">
        <v>1295.19</v>
      </c>
      <c r="K12" s="62">
        <v>1423.25</v>
      </c>
      <c r="L12" s="62">
        <v>2862.89</v>
      </c>
      <c r="M12" s="62">
        <v>1420.22</v>
      </c>
      <c r="N12" s="62">
        <v>1018</v>
      </c>
      <c r="O12" s="62">
        <v>2078.36</v>
      </c>
      <c r="P12" s="62">
        <v>1899.35</v>
      </c>
      <c r="Q12" s="62">
        <v>2133.4499999999998</v>
      </c>
      <c r="R12" s="62">
        <v>886.13</v>
      </c>
      <c r="S12" s="62">
        <v>18115.759999999998</v>
      </c>
      <c r="W12" s="61"/>
      <c r="X12" s="61"/>
      <c r="Y12" s="61"/>
    </row>
    <row r="13" spans="1:25" x14ac:dyDescent="0.25">
      <c r="A13" s="60"/>
      <c r="B13" s="60"/>
      <c r="C13" s="60"/>
      <c r="D13" s="60"/>
      <c r="E13" s="60" t="s">
        <v>6</v>
      </c>
      <c r="F13" s="60"/>
      <c r="G13" s="62">
        <v>29346.84</v>
      </c>
      <c r="H13" s="62">
        <v>31241.54</v>
      </c>
      <c r="I13" s="62">
        <v>25802.14</v>
      </c>
      <c r="J13" s="62">
        <v>35227.17</v>
      </c>
      <c r="K13" s="62">
        <v>28071.35</v>
      </c>
      <c r="L13" s="62">
        <v>91753.38</v>
      </c>
      <c r="M13" s="62">
        <v>38288.67</v>
      </c>
      <c r="N13" s="62">
        <v>29426</v>
      </c>
      <c r="O13" s="62">
        <v>35314.089999999997</v>
      </c>
      <c r="P13" s="62">
        <v>35838.26</v>
      </c>
      <c r="Q13" s="62">
        <v>24731</v>
      </c>
      <c r="R13" s="62">
        <v>22892.34</v>
      </c>
      <c r="S13" s="62">
        <v>427932.78</v>
      </c>
      <c r="T13" s="62"/>
      <c r="U13" s="66"/>
      <c r="W13" s="61"/>
      <c r="X13" s="61"/>
      <c r="Y13" s="61"/>
    </row>
    <row r="14" spans="1:25" x14ac:dyDescent="0.25">
      <c r="A14" s="60"/>
      <c r="B14" s="60"/>
      <c r="C14" s="60"/>
      <c r="D14" s="60"/>
      <c r="E14" s="60" t="s">
        <v>15</v>
      </c>
      <c r="F14" s="60"/>
      <c r="G14" s="62">
        <v>1100</v>
      </c>
      <c r="H14" s="62">
        <v>75</v>
      </c>
      <c r="I14" s="62">
        <v>25</v>
      </c>
      <c r="J14" s="62">
        <v>30</v>
      </c>
      <c r="K14" s="62">
        <v>100</v>
      </c>
      <c r="L14" s="62">
        <v>0</v>
      </c>
      <c r="M14" s="62">
        <v>0</v>
      </c>
      <c r="N14" s="62">
        <v>0</v>
      </c>
      <c r="O14" s="62">
        <v>40</v>
      </c>
      <c r="P14" s="62">
        <v>10021</v>
      </c>
      <c r="Q14" s="62">
        <v>5510</v>
      </c>
      <c r="R14" s="62">
        <v>530</v>
      </c>
      <c r="S14" s="62">
        <v>17431</v>
      </c>
      <c r="T14" s="62"/>
      <c r="W14" s="61"/>
      <c r="X14" s="61"/>
      <c r="Y14" s="61"/>
    </row>
    <row r="16" spans="1:25" ht="15.75" thickBot="1" x14ac:dyDescent="0.3">
      <c r="A16" s="64"/>
      <c r="B16" s="64"/>
      <c r="C16" s="64"/>
      <c r="D16" s="64"/>
      <c r="E16" s="64"/>
      <c r="F16" s="64"/>
      <c r="G16" s="65" t="s">
        <v>163</v>
      </c>
      <c r="H16" s="65" t="s">
        <v>164</v>
      </c>
      <c r="I16" s="65" t="s">
        <v>165</v>
      </c>
      <c r="J16" s="65" t="s">
        <v>166</v>
      </c>
      <c r="K16" s="65" t="s">
        <v>167</v>
      </c>
      <c r="L16" s="65" t="s">
        <v>168</v>
      </c>
      <c r="M16" s="65" t="s">
        <v>169</v>
      </c>
      <c r="N16" s="65" t="s">
        <v>170</v>
      </c>
      <c r="O16" s="65" t="s">
        <v>171</v>
      </c>
      <c r="P16" s="65" t="s">
        <v>172</v>
      </c>
      <c r="Q16" s="65" t="s">
        <v>173</v>
      </c>
      <c r="R16" s="65" t="s">
        <v>174</v>
      </c>
      <c r="S16" s="65" t="s">
        <v>137</v>
      </c>
    </row>
    <row r="17" spans="1:25" ht="16.5" customHeight="1" thickTop="1" x14ac:dyDescent="0.25">
      <c r="A17" s="60"/>
      <c r="B17" s="60"/>
      <c r="C17" s="60"/>
      <c r="D17" s="60"/>
      <c r="E17" s="60" t="s">
        <v>3</v>
      </c>
      <c r="F17" s="60"/>
      <c r="G17" s="62">
        <v>0</v>
      </c>
      <c r="H17" s="62">
        <v>348</v>
      </c>
      <c r="I17" s="62">
        <v>0</v>
      </c>
      <c r="J17" s="62">
        <v>940.6</v>
      </c>
      <c r="K17" s="62">
        <v>0</v>
      </c>
      <c r="L17" s="62">
        <v>1671.85</v>
      </c>
      <c r="M17" s="62">
        <v>1000</v>
      </c>
      <c r="N17" s="62">
        <v>1287</v>
      </c>
      <c r="O17" s="62">
        <v>0</v>
      </c>
      <c r="P17" s="62">
        <v>2884.27</v>
      </c>
      <c r="Q17" s="62">
        <v>1000</v>
      </c>
      <c r="R17" s="62">
        <v>759</v>
      </c>
      <c r="S17" s="62">
        <f t="shared" ref="S17:S21" si="1">ROUND(SUM(G17:R17),5)</f>
        <v>9890.7199999999993</v>
      </c>
    </row>
    <row r="18" spans="1:25" x14ac:dyDescent="0.25">
      <c r="A18" s="60"/>
      <c r="B18" s="60"/>
      <c r="C18" s="60"/>
      <c r="D18" s="60"/>
      <c r="E18" s="60" t="s">
        <v>4</v>
      </c>
      <c r="F18" s="60"/>
      <c r="G18" s="62">
        <v>49.43</v>
      </c>
      <c r="H18" s="62">
        <v>190</v>
      </c>
      <c r="I18" s="62">
        <v>1088.3</v>
      </c>
      <c r="J18" s="62">
        <v>0</v>
      </c>
      <c r="K18" s="62">
        <v>10525</v>
      </c>
      <c r="L18" s="62">
        <v>90</v>
      </c>
      <c r="M18" s="62">
        <v>-1.91</v>
      </c>
      <c r="N18" s="62">
        <v>4919</v>
      </c>
      <c r="O18" s="62">
        <v>2117</v>
      </c>
      <c r="P18" s="62">
        <v>0</v>
      </c>
      <c r="Q18" s="62">
        <v>0</v>
      </c>
      <c r="R18" s="62">
        <v>3237</v>
      </c>
      <c r="S18" s="62">
        <f t="shared" si="1"/>
        <v>22213.82</v>
      </c>
    </row>
    <row r="19" spans="1:25" x14ac:dyDescent="0.25">
      <c r="A19" s="60"/>
      <c r="B19" s="60"/>
      <c r="C19" s="60"/>
      <c r="D19" s="60"/>
      <c r="E19" s="60" t="s">
        <v>5</v>
      </c>
      <c r="F19" s="60"/>
      <c r="G19" s="62">
        <v>756.63</v>
      </c>
      <c r="H19" s="62">
        <v>1077</v>
      </c>
      <c r="I19" s="62">
        <v>858</v>
      </c>
      <c r="J19" s="62">
        <v>1316.86</v>
      </c>
      <c r="K19" s="62">
        <v>1955.83</v>
      </c>
      <c r="L19" s="62">
        <v>2433.73</v>
      </c>
      <c r="M19" s="62">
        <v>2409</v>
      </c>
      <c r="N19" s="62">
        <v>1567</v>
      </c>
      <c r="O19" s="62">
        <v>2287.75</v>
      </c>
      <c r="P19" s="62">
        <v>2494</v>
      </c>
      <c r="Q19" s="62">
        <v>2026.97</v>
      </c>
      <c r="R19" s="62">
        <v>917</v>
      </c>
      <c r="S19" s="62">
        <f t="shared" si="1"/>
        <v>20099.77</v>
      </c>
      <c r="W19" s="61"/>
      <c r="X19" s="61"/>
      <c r="Y19" s="61"/>
    </row>
    <row r="20" spans="1:25" x14ac:dyDescent="0.25">
      <c r="A20" s="60"/>
      <c r="B20" s="60"/>
      <c r="C20" s="60"/>
      <c r="D20" s="60"/>
      <c r="E20" s="60" t="s">
        <v>175</v>
      </c>
      <c r="F20" s="60"/>
      <c r="G20" s="62">
        <v>0</v>
      </c>
      <c r="H20" s="62">
        <v>4225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f t="shared" si="1"/>
        <v>4225</v>
      </c>
      <c r="T20" s="62"/>
      <c r="U20" s="66"/>
      <c r="W20" s="61"/>
      <c r="X20" s="61"/>
      <c r="Y20" s="61"/>
    </row>
    <row r="21" spans="1:25" x14ac:dyDescent="0.25">
      <c r="A21" s="60"/>
      <c r="B21" s="60"/>
      <c r="C21" s="60"/>
      <c r="D21" s="60"/>
      <c r="E21" s="60" t="s">
        <v>6</v>
      </c>
      <c r="F21" s="60"/>
      <c r="G21" s="62">
        <v>27066.67</v>
      </c>
      <c r="H21" s="62">
        <v>25287.31</v>
      </c>
      <c r="I21" s="62">
        <v>28828.67</v>
      </c>
      <c r="J21" s="62">
        <v>44524.67</v>
      </c>
      <c r="K21" s="62">
        <v>34355.160000000003</v>
      </c>
      <c r="L21" s="62">
        <v>32784.870000000003</v>
      </c>
      <c r="M21" s="62">
        <v>44066.67</v>
      </c>
      <c r="N21" s="62">
        <v>42842.5</v>
      </c>
      <c r="O21" s="62">
        <v>24342.62</v>
      </c>
      <c r="P21" s="62">
        <v>28899.84</v>
      </c>
      <c r="Q21" s="62">
        <v>32794.230000000003</v>
      </c>
      <c r="R21" s="62">
        <v>35858.17</v>
      </c>
      <c r="S21" s="62">
        <f t="shared" si="1"/>
        <v>401651.38</v>
      </c>
      <c r="T21" s="62"/>
      <c r="W21" s="61"/>
      <c r="X21" s="61"/>
      <c r="Y21" s="61"/>
    </row>
    <row r="22" spans="1:25" ht="16.5" customHeight="1" x14ac:dyDescent="0.25">
      <c r="A22" s="60"/>
      <c r="B22" s="60"/>
      <c r="C22" s="60"/>
      <c r="D22" s="60"/>
      <c r="E22" s="60" t="s">
        <v>15</v>
      </c>
      <c r="F22" s="60"/>
      <c r="G22" s="62">
        <v>0</v>
      </c>
      <c r="H22" s="62">
        <v>190</v>
      </c>
      <c r="I22" s="62">
        <v>0</v>
      </c>
      <c r="J22" s="62">
        <v>0</v>
      </c>
      <c r="K22" s="62">
        <v>50</v>
      </c>
      <c r="L22" s="62">
        <v>0</v>
      </c>
      <c r="M22" s="62">
        <v>0</v>
      </c>
      <c r="N22" s="62">
        <v>0</v>
      </c>
      <c r="O22" s="62">
        <v>0</v>
      </c>
      <c r="P22" s="62">
        <v>8965</v>
      </c>
      <c r="Q22" s="62">
        <v>5649</v>
      </c>
      <c r="R22" s="62">
        <v>1575</v>
      </c>
      <c r="S22" s="62">
        <f>ROUND(SUM(G22:R22),5)</f>
        <v>16429</v>
      </c>
    </row>
    <row r="25" spans="1:25" x14ac:dyDescent="0.25">
      <c r="E25" s="60" t="s">
        <v>181</v>
      </c>
    </row>
    <row r="26" spans="1:25" x14ac:dyDescent="0.25">
      <c r="E26" t="s">
        <v>0</v>
      </c>
      <c r="G26" s="66">
        <f>G5</f>
        <v>32548.43</v>
      </c>
      <c r="H26" s="66">
        <f t="shared" ref="H26:R26" si="2">H5</f>
        <v>20496</v>
      </c>
      <c r="I26" s="66">
        <f t="shared" si="2"/>
        <v>30972.44</v>
      </c>
      <c r="J26" s="66">
        <f t="shared" si="2"/>
        <v>22132.67</v>
      </c>
      <c r="K26" s="66">
        <f t="shared" si="2"/>
        <v>39123</v>
      </c>
      <c r="L26" s="66">
        <f t="shared" si="2"/>
        <v>50757.8</v>
      </c>
      <c r="M26" s="66">
        <f t="shared" si="2"/>
        <v>37248</v>
      </c>
      <c r="N26" s="66">
        <f t="shared" si="2"/>
        <v>44809.67</v>
      </c>
      <c r="O26" s="66">
        <f t="shared" si="2"/>
        <v>49198.42</v>
      </c>
      <c r="P26" s="66">
        <f t="shared" si="2"/>
        <v>46303</v>
      </c>
      <c r="Q26" s="66">
        <f t="shared" si="2"/>
        <v>36900</v>
      </c>
      <c r="R26" s="66">
        <f t="shared" si="2"/>
        <v>35800</v>
      </c>
    </row>
    <row r="27" spans="1:25" x14ac:dyDescent="0.25">
      <c r="E27" t="s">
        <v>179</v>
      </c>
      <c r="G27" s="66">
        <f>G13</f>
        <v>29346.84</v>
      </c>
      <c r="H27" s="66">
        <f t="shared" ref="H27:R27" si="3">H13</f>
        <v>31241.54</v>
      </c>
      <c r="I27" s="66">
        <f t="shared" si="3"/>
        <v>25802.14</v>
      </c>
      <c r="J27" s="66">
        <f t="shared" si="3"/>
        <v>35227.17</v>
      </c>
      <c r="K27" s="66">
        <f t="shared" si="3"/>
        <v>28071.35</v>
      </c>
      <c r="L27" s="66">
        <f t="shared" si="3"/>
        <v>91753.38</v>
      </c>
      <c r="M27" s="66">
        <f t="shared" si="3"/>
        <v>38288.67</v>
      </c>
      <c r="N27" s="66">
        <f t="shared" si="3"/>
        <v>29426</v>
      </c>
      <c r="O27" s="66">
        <f t="shared" si="3"/>
        <v>35314.089999999997</v>
      </c>
      <c r="P27" s="66">
        <f t="shared" si="3"/>
        <v>35838.26</v>
      </c>
      <c r="Q27" s="66">
        <f t="shared" si="3"/>
        <v>24731</v>
      </c>
      <c r="R27" s="66">
        <f t="shared" si="3"/>
        <v>22892.34</v>
      </c>
    </row>
    <row r="28" spans="1:25" x14ac:dyDescent="0.25">
      <c r="E28" t="s">
        <v>180</v>
      </c>
      <c r="G28" s="66">
        <f>G21</f>
        <v>27066.67</v>
      </c>
      <c r="H28" s="66">
        <f t="shared" ref="H28:R28" si="4">H21</f>
        <v>25287.31</v>
      </c>
      <c r="I28" s="66">
        <f t="shared" si="4"/>
        <v>28828.67</v>
      </c>
      <c r="J28" s="66">
        <f t="shared" si="4"/>
        <v>44524.67</v>
      </c>
      <c r="K28" s="66">
        <f t="shared" si="4"/>
        <v>34355.160000000003</v>
      </c>
      <c r="L28" s="66">
        <f t="shared" si="4"/>
        <v>32784.870000000003</v>
      </c>
      <c r="M28" s="66">
        <f t="shared" si="4"/>
        <v>44066.67</v>
      </c>
      <c r="N28" s="66">
        <f t="shared" si="4"/>
        <v>42842.5</v>
      </c>
      <c r="O28" s="66">
        <f t="shared" si="4"/>
        <v>24342.62</v>
      </c>
      <c r="P28" s="66">
        <f t="shared" si="4"/>
        <v>28899.84</v>
      </c>
      <c r="Q28" s="66">
        <f t="shared" si="4"/>
        <v>32794.230000000003</v>
      </c>
      <c r="R28" s="66">
        <f t="shared" si="4"/>
        <v>35858.17</v>
      </c>
    </row>
    <row r="30" spans="1:25" x14ac:dyDescent="0.25">
      <c r="E30" s="60" t="s">
        <v>181</v>
      </c>
    </row>
    <row r="31" spans="1:25" x14ac:dyDescent="0.25">
      <c r="E31" t="s">
        <v>0</v>
      </c>
      <c r="F31" t="s">
        <v>182</v>
      </c>
      <c r="G31" s="67">
        <f>G26/SUM($G26:$R26)</f>
        <v>7.2931214167451838E-2</v>
      </c>
      <c r="H31" s="67">
        <f t="shared" ref="H31:R31" si="5">H26/SUM($G26:$R26)</f>
        <v>4.5925353867332243E-2</v>
      </c>
      <c r="I31" s="67">
        <f t="shared" si="5"/>
        <v>6.9399895937486134E-2</v>
      </c>
      <c r="J31" s="67">
        <f t="shared" si="5"/>
        <v>4.9592637674613985E-2</v>
      </c>
      <c r="K31" s="67">
        <f t="shared" si="5"/>
        <v>8.7662842474221278E-2</v>
      </c>
      <c r="L31" s="67">
        <f t="shared" si="5"/>
        <v>0.11373291991253302</v>
      </c>
      <c r="M31" s="67">
        <f t="shared" si="5"/>
        <v>8.3461533023535886E-2</v>
      </c>
      <c r="N31" s="67">
        <f t="shared" si="5"/>
        <v>0.10040495469498349</v>
      </c>
      <c r="O31" s="67">
        <f t="shared" si="5"/>
        <v>0.11023881968255445</v>
      </c>
      <c r="P31" s="67">
        <f t="shared" si="5"/>
        <v>0.10375105679737924</v>
      </c>
      <c r="Q31" s="67">
        <f t="shared" si="5"/>
        <v>8.2681769989488674E-2</v>
      </c>
      <c r="R31" s="67">
        <f t="shared" si="5"/>
        <v>8.0217001778419908E-2</v>
      </c>
      <c r="S31" s="68">
        <f>SUM(G31:R31)</f>
        <v>1.0000000000000002</v>
      </c>
    </row>
    <row r="32" spans="1:25" x14ac:dyDescent="0.25">
      <c r="E32" t="s">
        <v>0</v>
      </c>
      <c r="F32" t="s">
        <v>182</v>
      </c>
      <c r="G32" s="67">
        <f>G31</f>
        <v>7.2931214167451838E-2</v>
      </c>
      <c r="H32" s="67">
        <f t="shared" ref="H32:R32" si="6">H31</f>
        <v>4.5925353867332243E-2</v>
      </c>
      <c r="I32" s="67">
        <f t="shared" si="6"/>
        <v>6.9399895937486134E-2</v>
      </c>
      <c r="J32" s="67">
        <f t="shared" si="6"/>
        <v>4.9592637674613985E-2</v>
      </c>
      <c r="K32" s="67">
        <f t="shared" si="6"/>
        <v>8.7662842474221278E-2</v>
      </c>
      <c r="L32" s="67">
        <f t="shared" si="6"/>
        <v>0.11373291991253302</v>
      </c>
      <c r="M32" s="67">
        <f t="shared" si="6"/>
        <v>8.3461533023535886E-2</v>
      </c>
      <c r="N32" s="67">
        <f t="shared" si="6"/>
        <v>0.10040495469498349</v>
      </c>
      <c r="O32" s="67">
        <f t="shared" si="6"/>
        <v>0.11023881968255445</v>
      </c>
      <c r="P32" s="67">
        <f t="shared" si="6"/>
        <v>0.10375105679737924</v>
      </c>
      <c r="Q32" s="67">
        <f t="shared" si="6"/>
        <v>8.2681769989488674E-2</v>
      </c>
      <c r="R32" s="67">
        <f t="shared" si="6"/>
        <v>8.0217001778419908E-2</v>
      </c>
      <c r="S32" s="68">
        <f>SUM(G32:R32)</f>
        <v>1.0000000000000002</v>
      </c>
    </row>
    <row r="33" spans="5:20" x14ac:dyDescent="0.25">
      <c r="E33" t="s">
        <v>179</v>
      </c>
      <c r="G33" s="67">
        <f t="shared" ref="G33:R33" si="7">G27/SUM($G27:$R27)</f>
        <v>6.8578153793219562E-2</v>
      </c>
      <c r="H33" s="67">
        <f t="shared" si="7"/>
        <v>7.3005718328004676E-2</v>
      </c>
      <c r="I33" s="67">
        <f t="shared" si="7"/>
        <v>6.0294843503224956E-2</v>
      </c>
      <c r="J33" s="67">
        <f t="shared" si="7"/>
        <v>8.2319400724571723E-2</v>
      </c>
      <c r="K33" s="67">
        <f t="shared" si="7"/>
        <v>6.559756885181825E-2</v>
      </c>
      <c r="L33" s="67">
        <f t="shared" si="7"/>
        <v>0.2144107305824994</v>
      </c>
      <c r="M33" s="67">
        <f t="shared" si="7"/>
        <v>8.9473561712192257E-2</v>
      </c>
      <c r="N33" s="67">
        <f t="shared" si="7"/>
        <v>6.8763136116845258E-2</v>
      </c>
      <c r="O33" s="67">
        <f t="shared" si="7"/>
        <v>8.2522516737324941E-2</v>
      </c>
      <c r="P33" s="67">
        <f t="shared" si="7"/>
        <v>8.3747405375208681E-2</v>
      </c>
      <c r="Q33" s="67">
        <f t="shared" si="7"/>
        <v>5.779178683156732E-2</v>
      </c>
      <c r="R33" s="67">
        <f t="shared" si="7"/>
        <v>5.3495177443522779E-2</v>
      </c>
      <c r="S33" s="68">
        <f>SUM(G33:R33)</f>
        <v>0.99999999999999956</v>
      </c>
    </row>
    <row r="34" spans="5:20" x14ac:dyDescent="0.25">
      <c r="E34" t="s">
        <v>180</v>
      </c>
      <c r="G34" s="67">
        <f t="shared" ref="G34:R34" si="8">G28/SUM($G28:$R28)</f>
        <v>6.7388465091293856E-2</v>
      </c>
      <c r="H34" s="67">
        <f t="shared" si="8"/>
        <v>6.2958354581029954E-2</v>
      </c>
      <c r="I34" s="67">
        <f t="shared" si="8"/>
        <v>7.1775354039615158E-2</v>
      </c>
      <c r="J34" s="67">
        <f t="shared" si="8"/>
        <v>0.11085401972227757</v>
      </c>
      <c r="K34" s="67">
        <f t="shared" si="8"/>
        <v>8.5534773962434807E-2</v>
      </c>
      <c r="L34" s="67">
        <f t="shared" si="8"/>
        <v>8.1625189486464619E-2</v>
      </c>
      <c r="M34" s="67">
        <f t="shared" si="8"/>
        <v>0.10971372736227124</v>
      </c>
      <c r="N34" s="67">
        <f t="shared" si="8"/>
        <v>0.10666588522613817</v>
      </c>
      <c r="O34" s="67">
        <f t="shared" si="8"/>
        <v>6.0606339756631739E-2</v>
      </c>
      <c r="P34" s="67">
        <f t="shared" si="8"/>
        <v>7.1952547505251957E-2</v>
      </c>
      <c r="Q34" s="67">
        <f t="shared" si="8"/>
        <v>8.1648493277926767E-2</v>
      </c>
      <c r="R34" s="67">
        <f t="shared" si="8"/>
        <v>8.9276849988664309E-2</v>
      </c>
      <c r="S34" s="68">
        <f>SUM(G34:R34)</f>
        <v>1.0000000000000002</v>
      </c>
    </row>
    <row r="36" spans="5:20" x14ac:dyDescent="0.25">
      <c r="G36" s="69">
        <f>AVERAGE(G31:G34)</f>
        <v>7.0457261804854274E-2</v>
      </c>
      <c r="H36" s="69">
        <f t="shared" ref="H36:R36" si="9">AVERAGE(H31:H34)</f>
        <v>5.6953695160924772E-2</v>
      </c>
      <c r="I36" s="69">
        <f t="shared" si="9"/>
        <v>6.7717497354453093E-2</v>
      </c>
      <c r="J36" s="69">
        <f t="shared" si="9"/>
        <v>7.3089673949019315E-2</v>
      </c>
      <c r="K36" s="69">
        <f t="shared" si="9"/>
        <v>8.1614506940673903E-2</v>
      </c>
      <c r="L36" s="69">
        <f t="shared" si="9"/>
        <v>0.13087543997350751</v>
      </c>
      <c r="M36" s="69">
        <f t="shared" si="9"/>
        <v>9.152758878038382E-2</v>
      </c>
      <c r="N36" s="69">
        <f t="shared" si="9"/>
        <v>9.4059732683237612E-2</v>
      </c>
      <c r="O36" s="69">
        <f t="shared" si="9"/>
        <v>9.0901623964766393E-2</v>
      </c>
      <c r="P36" s="69">
        <f t="shared" si="9"/>
        <v>9.0800516618804783E-2</v>
      </c>
      <c r="Q36" s="69">
        <f t="shared" si="9"/>
        <v>7.6200955022117864E-2</v>
      </c>
      <c r="R36" s="69">
        <f t="shared" si="9"/>
        <v>7.5801507747256719E-2</v>
      </c>
    </row>
    <row r="39" spans="5:20" x14ac:dyDescent="0.25">
      <c r="E39" t="s">
        <v>111</v>
      </c>
      <c r="G39">
        <f>ROUND($S39*G$36,-1)</f>
        <v>1090</v>
      </c>
      <c r="H39">
        <f t="shared" ref="H39:Q39" si="10">ROUND($S39*H$36,-1)</f>
        <v>880</v>
      </c>
      <c r="I39">
        <f t="shared" si="10"/>
        <v>1050</v>
      </c>
      <c r="J39">
        <f t="shared" si="10"/>
        <v>1130</v>
      </c>
      <c r="K39">
        <f t="shared" si="10"/>
        <v>1260</v>
      </c>
      <c r="L39">
        <f t="shared" si="10"/>
        <v>2020</v>
      </c>
      <c r="M39">
        <f t="shared" si="10"/>
        <v>1420</v>
      </c>
      <c r="N39">
        <f t="shared" si="10"/>
        <v>1450</v>
      </c>
      <c r="O39">
        <f t="shared" si="10"/>
        <v>1410</v>
      </c>
      <c r="P39">
        <f t="shared" si="10"/>
        <v>1400</v>
      </c>
      <c r="Q39">
        <f t="shared" si="10"/>
        <v>1180</v>
      </c>
      <c r="R39">
        <v>1172</v>
      </c>
      <c r="S39" s="62">
        <v>15462.426666666668</v>
      </c>
      <c r="T39" s="66">
        <f>SUM(G39:R39)-S39</f>
        <v>-0.4266666666680976</v>
      </c>
    </row>
    <row r="40" spans="5:20" x14ac:dyDescent="0.25">
      <c r="G40">
        <f t="shared" ref="G40:Q41" si="11">ROUND($S40*G$36,-1)</f>
        <v>1650</v>
      </c>
      <c r="H40">
        <f t="shared" si="11"/>
        <v>1330</v>
      </c>
      <c r="I40">
        <f t="shared" si="11"/>
        <v>1580</v>
      </c>
      <c r="J40">
        <f t="shared" si="11"/>
        <v>1710</v>
      </c>
      <c r="K40">
        <f t="shared" si="11"/>
        <v>1910</v>
      </c>
      <c r="L40">
        <f t="shared" si="11"/>
        <v>3060</v>
      </c>
      <c r="M40">
        <f t="shared" si="11"/>
        <v>2140</v>
      </c>
      <c r="N40">
        <f t="shared" si="11"/>
        <v>2200</v>
      </c>
      <c r="O40">
        <f t="shared" si="11"/>
        <v>2120</v>
      </c>
      <c r="P40">
        <f t="shared" si="11"/>
        <v>2120</v>
      </c>
      <c r="Q40">
        <f t="shared" si="11"/>
        <v>1780</v>
      </c>
      <c r="R40">
        <v>1761</v>
      </c>
      <c r="S40" s="62">
        <v>23360.626666666667</v>
      </c>
      <c r="T40" s="66">
        <f t="shared" ref="T40:T41" si="12">SUM(G40:R40)-S40</f>
        <v>0.37333333333299379</v>
      </c>
    </row>
    <row r="41" spans="5:20" x14ac:dyDescent="0.25">
      <c r="G41">
        <f t="shared" si="11"/>
        <v>32230</v>
      </c>
      <c r="H41">
        <f t="shared" si="11"/>
        <v>26050</v>
      </c>
      <c r="I41">
        <f t="shared" si="11"/>
        <v>30970</v>
      </c>
      <c r="J41">
        <f t="shared" si="11"/>
        <v>33430</v>
      </c>
      <c r="K41">
        <f t="shared" si="11"/>
        <v>37330</v>
      </c>
      <c r="L41">
        <f t="shared" si="11"/>
        <v>59860</v>
      </c>
      <c r="M41">
        <f t="shared" si="11"/>
        <v>41860</v>
      </c>
      <c r="N41">
        <f t="shared" si="11"/>
        <v>43020</v>
      </c>
      <c r="O41">
        <f t="shared" si="11"/>
        <v>41580</v>
      </c>
      <c r="P41">
        <f t="shared" si="11"/>
        <v>41530</v>
      </c>
      <c r="Q41">
        <f t="shared" si="11"/>
        <v>34850</v>
      </c>
      <c r="R41">
        <v>34675</v>
      </c>
      <c r="S41" s="62">
        <v>457385</v>
      </c>
      <c r="T41" s="66">
        <f t="shared" si="1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D670-5AAA-4AAA-9E69-06D1CFFE21A2}">
  <sheetPr codeName="Sheet3"/>
  <dimension ref="A1:AV447"/>
  <sheetViews>
    <sheetView zoomScale="80" zoomScaleNormal="80" workbookViewId="0">
      <selection activeCell="H1" sqref="H1:M1048576"/>
    </sheetView>
  </sheetViews>
  <sheetFormatPr defaultRowHeight="15.75" x14ac:dyDescent="0.25"/>
  <cols>
    <col min="1" max="1" width="3.5703125" style="10" customWidth="1"/>
    <col min="2" max="2" width="6" style="7" customWidth="1"/>
    <col min="3" max="3" width="40.42578125" style="8" customWidth="1"/>
    <col min="4" max="6" width="19.5703125" style="9" customWidth="1"/>
    <col min="7" max="48" width="9.140625" style="10"/>
  </cols>
  <sheetData>
    <row r="1" spans="2:6" s="10" customFormat="1" x14ac:dyDescent="0.25">
      <c r="B1" s="7"/>
      <c r="C1" s="8"/>
      <c r="D1" s="35"/>
      <c r="E1" s="35"/>
    </row>
    <row r="2" spans="2:6" ht="33.75" customHeight="1" x14ac:dyDescent="0.25">
      <c r="B2" s="85" t="s">
        <v>124</v>
      </c>
      <c r="C2" s="86"/>
      <c r="D2" s="86"/>
      <c r="E2" s="86"/>
      <c r="F2" s="87"/>
    </row>
    <row r="3" spans="2:6" x14ac:dyDescent="0.25">
      <c r="B3" s="33" t="s">
        <v>127</v>
      </c>
      <c r="C3" s="34"/>
      <c r="D3" s="32" t="s">
        <v>0</v>
      </c>
      <c r="E3" s="1" t="s">
        <v>113</v>
      </c>
      <c r="F3" s="46" t="s">
        <v>111</v>
      </c>
    </row>
    <row r="4" spans="2:6" x14ac:dyDescent="0.25">
      <c r="B4" s="36"/>
      <c r="C4" s="37"/>
      <c r="D4" s="17" t="s">
        <v>1</v>
      </c>
      <c r="E4" s="2" t="s">
        <v>114</v>
      </c>
      <c r="F4" s="47" t="s">
        <v>112</v>
      </c>
    </row>
    <row r="5" spans="2:6" x14ac:dyDescent="0.25">
      <c r="B5" s="38" t="s">
        <v>2</v>
      </c>
      <c r="C5" s="39"/>
      <c r="D5" s="18"/>
      <c r="E5" s="3"/>
      <c r="F5" s="48"/>
    </row>
    <row r="6" spans="2:6" x14ac:dyDescent="0.25">
      <c r="B6" s="38"/>
      <c r="C6" s="39" t="s">
        <v>3</v>
      </c>
      <c r="D6" s="18">
        <v>12000</v>
      </c>
      <c r="E6" s="3">
        <v>7005</v>
      </c>
      <c r="F6" s="48">
        <v>12000</v>
      </c>
    </row>
    <row r="7" spans="2:6" x14ac:dyDescent="0.25">
      <c r="B7" s="38"/>
      <c r="C7" s="39" t="s">
        <v>4</v>
      </c>
      <c r="D7" s="18">
        <v>24500</v>
      </c>
      <c r="E7" s="3">
        <v>12710.4</v>
      </c>
      <c r="F7" s="48">
        <v>15462.426666666668</v>
      </c>
    </row>
    <row r="8" spans="2:6" x14ac:dyDescent="0.25">
      <c r="B8" s="38"/>
      <c r="C8" s="39" t="s">
        <v>5</v>
      </c>
      <c r="D8" s="18">
        <v>17700</v>
      </c>
      <c r="E8" s="3">
        <v>23245</v>
      </c>
      <c r="F8" s="48">
        <v>23360.626666666667</v>
      </c>
    </row>
    <row r="9" spans="2:6" x14ac:dyDescent="0.25">
      <c r="B9" s="38"/>
      <c r="C9" s="39" t="s">
        <v>6</v>
      </c>
      <c r="D9" s="18">
        <v>433300</v>
      </c>
      <c r="E9" s="3">
        <v>454031</v>
      </c>
      <c r="F9" s="48">
        <v>457385</v>
      </c>
    </row>
    <row r="10" spans="2:6" x14ac:dyDescent="0.25">
      <c r="B10" s="38"/>
      <c r="C10" s="39" t="s">
        <v>7</v>
      </c>
      <c r="D10" s="18">
        <v>60600</v>
      </c>
      <c r="E10" s="3">
        <v>61514</v>
      </c>
      <c r="F10" s="48">
        <v>61812</v>
      </c>
    </row>
    <row r="11" spans="2:6" x14ac:dyDescent="0.25">
      <c r="B11" s="38"/>
      <c r="C11" s="39" t="s">
        <v>8</v>
      </c>
      <c r="D11" s="18">
        <v>3300</v>
      </c>
      <c r="E11" s="3">
        <v>3240</v>
      </c>
      <c r="F11" s="48">
        <v>3366</v>
      </c>
    </row>
    <row r="12" spans="2:6" x14ac:dyDescent="0.25">
      <c r="B12" s="38"/>
      <c r="C12" s="39" t="s">
        <v>9</v>
      </c>
      <c r="D12" s="18">
        <v>12000</v>
      </c>
      <c r="E12" s="3">
        <v>12012</v>
      </c>
      <c r="F12" s="48">
        <v>12240</v>
      </c>
    </row>
    <row r="13" spans="2:6" x14ac:dyDescent="0.25">
      <c r="B13" s="38"/>
      <c r="C13" s="39" t="s">
        <v>10</v>
      </c>
      <c r="D13" s="18">
        <v>2500</v>
      </c>
      <c r="E13" s="3">
        <v>2520</v>
      </c>
      <c r="F13" s="48">
        <v>2550</v>
      </c>
    </row>
    <row r="14" spans="2:6" x14ac:dyDescent="0.25">
      <c r="B14" s="38"/>
      <c r="C14" s="39" t="s">
        <v>11</v>
      </c>
      <c r="D14" s="18">
        <v>7200</v>
      </c>
      <c r="E14" s="3">
        <v>7200</v>
      </c>
      <c r="F14" s="48">
        <v>7344</v>
      </c>
    </row>
    <row r="15" spans="2:6" x14ac:dyDescent="0.25">
      <c r="B15" s="38"/>
      <c r="C15" s="39" t="s">
        <v>12</v>
      </c>
      <c r="D15" s="18">
        <v>2800</v>
      </c>
      <c r="E15" s="3">
        <v>4039</v>
      </c>
      <c r="F15" s="48">
        <v>2000.16</v>
      </c>
    </row>
    <row r="16" spans="2:6" x14ac:dyDescent="0.25">
      <c r="B16" s="38"/>
      <c r="C16" s="39" t="s">
        <v>13</v>
      </c>
      <c r="D16" s="18"/>
      <c r="E16" s="3"/>
      <c r="F16" s="48">
        <v>0</v>
      </c>
    </row>
    <row r="17" spans="2:10" x14ac:dyDescent="0.25">
      <c r="B17" s="38"/>
      <c r="C17" s="39" t="s">
        <v>14</v>
      </c>
      <c r="D17" s="18">
        <v>1000</v>
      </c>
      <c r="E17" s="3">
        <v>716</v>
      </c>
      <c r="F17" s="48">
        <v>800</v>
      </c>
    </row>
    <row r="18" spans="2:10" x14ac:dyDescent="0.25">
      <c r="B18" s="38"/>
      <c r="C18" s="39" t="s">
        <v>15</v>
      </c>
      <c r="D18" s="18">
        <v>18000</v>
      </c>
      <c r="E18" s="3">
        <v>24000</v>
      </c>
      <c r="F18" s="48">
        <v>24000</v>
      </c>
    </row>
    <row r="19" spans="2:10" x14ac:dyDescent="0.25">
      <c r="B19" s="38"/>
      <c r="C19" s="39" t="s">
        <v>16</v>
      </c>
      <c r="D19" s="18">
        <v>500</v>
      </c>
      <c r="E19" s="3">
        <v>0</v>
      </c>
      <c r="F19" s="48">
        <v>0</v>
      </c>
    </row>
    <row r="20" spans="2:10" x14ac:dyDescent="0.25">
      <c r="B20" s="38"/>
      <c r="C20" s="39" t="s">
        <v>17</v>
      </c>
      <c r="D20" s="18">
        <v>0</v>
      </c>
      <c r="E20" s="3">
        <v>103.2</v>
      </c>
      <c r="F20" s="48">
        <v>150</v>
      </c>
    </row>
    <row r="21" spans="2:10" x14ac:dyDescent="0.25">
      <c r="B21" s="38"/>
      <c r="C21" s="39" t="s">
        <v>18</v>
      </c>
      <c r="D21" s="18">
        <v>350</v>
      </c>
      <c r="E21" s="3">
        <v>144</v>
      </c>
      <c r="F21" s="48">
        <v>250</v>
      </c>
    </row>
    <row r="22" spans="2:10" x14ac:dyDescent="0.25">
      <c r="B22" s="38"/>
      <c r="C22" s="39" t="s">
        <v>19</v>
      </c>
      <c r="D22" s="18">
        <v>700</v>
      </c>
      <c r="E22" s="3">
        <v>1015.2</v>
      </c>
      <c r="F22" s="48">
        <v>1050</v>
      </c>
    </row>
    <row r="23" spans="2:10" x14ac:dyDescent="0.25">
      <c r="B23" s="38"/>
      <c r="C23" s="39" t="s">
        <v>20</v>
      </c>
      <c r="D23" s="18">
        <v>250</v>
      </c>
      <c r="E23" s="3">
        <v>406.8</v>
      </c>
      <c r="F23" s="48">
        <v>500</v>
      </c>
    </row>
    <row r="24" spans="2:10" x14ac:dyDescent="0.25">
      <c r="B24" s="38"/>
      <c r="C24" s="39" t="s">
        <v>21</v>
      </c>
      <c r="D24" s="18">
        <v>500</v>
      </c>
      <c r="E24" s="3">
        <v>710.4</v>
      </c>
      <c r="F24" s="48">
        <v>849.66666666666663</v>
      </c>
    </row>
    <row r="25" spans="2:10" x14ac:dyDescent="0.25">
      <c r="B25" s="38"/>
      <c r="C25" s="39" t="s">
        <v>22</v>
      </c>
      <c r="D25" s="18">
        <v>26800</v>
      </c>
      <c r="E25" s="3">
        <v>26800</v>
      </c>
      <c r="F25" s="48">
        <v>0</v>
      </c>
    </row>
    <row r="26" spans="2:10" x14ac:dyDescent="0.25">
      <c r="B26" s="15" t="s">
        <v>23</v>
      </c>
      <c r="C26" s="4"/>
      <c r="D26" s="19">
        <f>SUM(D6:D25)</f>
        <v>624000</v>
      </c>
      <c r="E26" s="5">
        <f t="shared" ref="E26:F26" si="0">SUM(E6:E25)</f>
        <v>641412</v>
      </c>
      <c r="F26" s="49">
        <f t="shared" si="0"/>
        <v>625119.88</v>
      </c>
    </row>
    <row r="27" spans="2:10" x14ac:dyDescent="0.25">
      <c r="B27" s="16" t="s">
        <v>115</v>
      </c>
      <c r="C27" s="13"/>
      <c r="D27" s="20">
        <f>SUM(D29:D128)</f>
        <v>624000</v>
      </c>
      <c r="E27" s="14">
        <f>SUM(E29:E128)</f>
        <v>625940.66666666674</v>
      </c>
      <c r="F27" s="43">
        <f>SUM(F29:F128)</f>
        <v>625119.91413553327</v>
      </c>
    </row>
    <row r="28" spans="2:10" x14ac:dyDescent="0.25">
      <c r="B28" s="38" t="s">
        <v>25</v>
      </c>
      <c r="C28" s="39"/>
      <c r="D28" s="18"/>
      <c r="E28" s="3"/>
      <c r="F28" s="48"/>
    </row>
    <row r="29" spans="2:10" x14ac:dyDescent="0.25">
      <c r="B29" s="38"/>
      <c r="C29" s="39" t="s">
        <v>26</v>
      </c>
      <c r="D29" s="18">
        <v>2000</v>
      </c>
      <c r="E29" s="3">
        <v>2000</v>
      </c>
      <c r="F29" s="48">
        <v>2000</v>
      </c>
      <c r="H29" s="54"/>
      <c r="J29" s="55"/>
    </row>
    <row r="30" spans="2:10" x14ac:dyDescent="0.25">
      <c r="B30" s="38"/>
      <c r="C30" s="39" t="s">
        <v>27</v>
      </c>
      <c r="D30" s="18">
        <v>100</v>
      </c>
      <c r="E30" s="3">
        <v>100</v>
      </c>
      <c r="F30" s="48">
        <v>100</v>
      </c>
      <c r="H30" s="54"/>
      <c r="J30" s="55"/>
    </row>
    <row r="31" spans="2:10" x14ac:dyDescent="0.25">
      <c r="B31" s="38"/>
      <c r="C31" s="39" t="s">
        <v>28</v>
      </c>
      <c r="D31" s="18">
        <v>250</v>
      </c>
      <c r="E31" s="3">
        <v>250</v>
      </c>
      <c r="F31" s="48">
        <v>250</v>
      </c>
      <c r="H31" s="54"/>
      <c r="J31" s="55"/>
    </row>
    <row r="32" spans="2:10" x14ac:dyDescent="0.25">
      <c r="B32" s="38"/>
      <c r="C32" s="39" t="s">
        <v>117</v>
      </c>
      <c r="D32" s="18">
        <v>1000</v>
      </c>
      <c r="E32" s="3">
        <v>240</v>
      </c>
      <c r="F32" s="48">
        <v>500</v>
      </c>
      <c r="H32" s="54"/>
      <c r="J32" s="55"/>
    </row>
    <row r="33" spans="2:10" x14ac:dyDescent="0.25">
      <c r="B33" s="38"/>
      <c r="C33" s="39" t="s">
        <v>29</v>
      </c>
      <c r="D33" s="18">
        <v>400</v>
      </c>
      <c r="E33" s="3">
        <v>1110</v>
      </c>
      <c r="F33" s="48">
        <v>400</v>
      </c>
      <c r="H33" s="54"/>
      <c r="J33" s="55"/>
    </row>
    <row r="34" spans="2:10" x14ac:dyDescent="0.25">
      <c r="B34" s="38"/>
      <c r="C34" s="39" t="s">
        <v>30</v>
      </c>
      <c r="D34" s="18">
        <v>200</v>
      </c>
      <c r="E34" s="3">
        <v>200</v>
      </c>
      <c r="F34" s="48">
        <v>200</v>
      </c>
      <c r="H34" s="54"/>
      <c r="J34" s="55"/>
    </row>
    <row r="35" spans="2:10" x14ac:dyDescent="0.25">
      <c r="B35" s="38"/>
      <c r="C35" s="39" t="s">
        <v>31</v>
      </c>
      <c r="D35" s="18">
        <v>700</v>
      </c>
      <c r="E35" s="3">
        <v>700</v>
      </c>
      <c r="F35" s="48">
        <v>700</v>
      </c>
      <c r="H35" s="54"/>
      <c r="J35" s="55"/>
    </row>
    <row r="36" spans="2:10" x14ac:dyDescent="0.25">
      <c r="B36" s="38"/>
      <c r="C36" s="39" t="s">
        <v>32</v>
      </c>
      <c r="D36" s="18">
        <v>200</v>
      </c>
      <c r="E36" s="3">
        <v>200</v>
      </c>
      <c r="F36" s="48">
        <v>200</v>
      </c>
      <c r="H36" s="54"/>
      <c r="J36" s="55"/>
    </row>
    <row r="37" spans="2:10" x14ac:dyDescent="0.25">
      <c r="B37" s="38"/>
      <c r="C37" s="39" t="s">
        <v>33</v>
      </c>
      <c r="D37" s="18">
        <v>700</v>
      </c>
      <c r="E37" s="3">
        <v>0</v>
      </c>
      <c r="F37" s="48">
        <v>0</v>
      </c>
      <c r="J37" s="55"/>
    </row>
    <row r="38" spans="2:10" x14ac:dyDescent="0.25">
      <c r="B38" s="38"/>
      <c r="C38" s="39" t="s">
        <v>34</v>
      </c>
      <c r="D38" s="18">
        <v>200</v>
      </c>
      <c r="E38" s="3">
        <v>0</v>
      </c>
      <c r="F38" s="48">
        <v>200</v>
      </c>
      <c r="J38" s="55"/>
    </row>
    <row r="39" spans="2:10" x14ac:dyDescent="0.25">
      <c r="B39" s="38"/>
      <c r="C39" s="39" t="s">
        <v>35</v>
      </c>
      <c r="D39" s="18">
        <v>5000</v>
      </c>
      <c r="E39" s="3">
        <v>5000</v>
      </c>
      <c r="F39" s="48">
        <v>4500</v>
      </c>
      <c r="H39" s="54"/>
      <c r="J39" s="55"/>
    </row>
    <row r="40" spans="2:10" x14ac:dyDescent="0.25">
      <c r="B40" s="38"/>
      <c r="C40" s="39"/>
      <c r="D40" s="18"/>
      <c r="E40" s="3"/>
      <c r="F40" s="48"/>
      <c r="J40" s="55"/>
    </row>
    <row r="41" spans="2:10" x14ac:dyDescent="0.25">
      <c r="B41" s="38"/>
      <c r="C41" s="39" t="s">
        <v>36</v>
      </c>
      <c r="D41" s="18">
        <v>200</v>
      </c>
      <c r="E41" s="3">
        <v>200</v>
      </c>
      <c r="F41" s="48">
        <v>200</v>
      </c>
      <c r="H41" s="54"/>
      <c r="J41" s="55"/>
    </row>
    <row r="42" spans="2:10" x14ac:dyDescent="0.25">
      <c r="B42" s="38"/>
      <c r="C42" s="39" t="s">
        <v>37</v>
      </c>
      <c r="D42" s="18">
        <v>550</v>
      </c>
      <c r="E42" s="3">
        <v>550</v>
      </c>
      <c r="F42" s="48">
        <v>550</v>
      </c>
      <c r="H42" s="54"/>
      <c r="J42" s="55"/>
    </row>
    <row r="43" spans="2:10" ht="15" customHeight="1" x14ac:dyDescent="0.25">
      <c r="B43" s="38"/>
      <c r="C43" s="39" t="s">
        <v>121</v>
      </c>
      <c r="D43" s="18">
        <v>8000</v>
      </c>
      <c r="E43" s="3">
        <v>814</v>
      </c>
      <c r="F43" s="48">
        <v>0</v>
      </c>
      <c r="H43" s="54"/>
      <c r="J43" s="55"/>
    </row>
    <row r="44" spans="2:10" x14ac:dyDescent="0.25">
      <c r="B44" s="38"/>
      <c r="C44" s="39" t="s">
        <v>38</v>
      </c>
      <c r="D44" s="18">
        <v>500</v>
      </c>
      <c r="E44" s="3">
        <v>3420</v>
      </c>
      <c r="F44" s="48">
        <v>2000</v>
      </c>
      <c r="H44" s="54"/>
      <c r="J44" s="55"/>
    </row>
    <row r="45" spans="2:10" x14ac:dyDescent="0.25">
      <c r="B45" s="38"/>
      <c r="C45" s="39" t="s">
        <v>39</v>
      </c>
      <c r="D45" s="18">
        <v>300</v>
      </c>
      <c r="E45" s="3">
        <v>544</v>
      </c>
      <c r="F45" s="48">
        <v>300</v>
      </c>
      <c r="H45" s="54"/>
      <c r="J45" s="55"/>
    </row>
    <row r="46" spans="2:10" x14ac:dyDescent="0.25">
      <c r="B46" s="38"/>
      <c r="C46" s="39" t="s">
        <v>40</v>
      </c>
      <c r="D46" s="18"/>
      <c r="E46" s="3"/>
      <c r="F46" s="48">
        <v>1000</v>
      </c>
      <c r="J46" s="55"/>
    </row>
    <row r="47" spans="2:10" x14ac:dyDescent="0.25">
      <c r="B47" s="40"/>
      <c r="C47" s="41"/>
      <c r="D47" s="22"/>
      <c r="F47" s="50"/>
      <c r="J47" s="55"/>
    </row>
    <row r="48" spans="2:10" x14ac:dyDescent="0.25">
      <c r="B48" s="38"/>
      <c r="C48" s="39" t="s">
        <v>41</v>
      </c>
      <c r="D48" s="18">
        <v>800</v>
      </c>
      <c r="E48" s="3">
        <v>800</v>
      </c>
      <c r="F48" s="48">
        <v>1300</v>
      </c>
      <c r="H48" s="54"/>
      <c r="J48" s="55"/>
    </row>
    <row r="49" spans="2:10" x14ac:dyDescent="0.25">
      <c r="B49" s="38"/>
      <c r="C49" s="39" t="s">
        <v>42</v>
      </c>
      <c r="D49" s="18">
        <v>700</v>
      </c>
      <c r="E49" s="3">
        <v>700</v>
      </c>
      <c r="F49" s="48">
        <v>1100</v>
      </c>
      <c r="H49" s="54"/>
      <c r="J49" s="55"/>
    </row>
    <row r="50" spans="2:10" x14ac:dyDescent="0.25">
      <c r="B50" s="38"/>
      <c r="C50" s="39" t="s">
        <v>43</v>
      </c>
      <c r="D50" s="18">
        <v>500</v>
      </c>
      <c r="E50" s="3">
        <v>500</v>
      </c>
      <c r="F50" s="48">
        <v>1000</v>
      </c>
      <c r="H50" s="54"/>
      <c r="J50" s="55"/>
    </row>
    <row r="51" spans="2:10" x14ac:dyDescent="0.25">
      <c r="B51" s="38"/>
      <c r="C51" s="39" t="s">
        <v>116</v>
      </c>
      <c r="D51" s="18"/>
      <c r="E51" s="3"/>
      <c r="F51" s="48">
        <v>600</v>
      </c>
      <c r="J51" s="55"/>
    </row>
    <row r="52" spans="2:10" x14ac:dyDescent="0.25">
      <c r="B52" s="38"/>
      <c r="C52" s="39"/>
      <c r="D52" s="18"/>
      <c r="E52" s="3"/>
      <c r="F52" s="48"/>
      <c r="J52" s="55"/>
    </row>
    <row r="53" spans="2:10" x14ac:dyDescent="0.25">
      <c r="B53" s="38"/>
      <c r="C53" s="39" t="s">
        <v>44</v>
      </c>
      <c r="D53" s="18">
        <v>50</v>
      </c>
      <c r="E53" s="3">
        <v>114</v>
      </c>
      <c r="F53" s="48">
        <v>50</v>
      </c>
      <c r="J53" s="55"/>
    </row>
    <row r="54" spans="2:10" x14ac:dyDescent="0.25">
      <c r="B54" s="38"/>
      <c r="C54" s="39" t="s">
        <v>125</v>
      </c>
      <c r="D54" s="18">
        <v>5032</v>
      </c>
      <c r="E54" s="3">
        <v>7192</v>
      </c>
      <c r="F54" s="48">
        <v>7500</v>
      </c>
      <c r="J54" s="55"/>
    </row>
    <row r="55" spans="2:10" x14ac:dyDescent="0.25">
      <c r="B55" s="38"/>
      <c r="C55" s="39" t="s">
        <v>45</v>
      </c>
      <c r="D55" s="18">
        <v>300</v>
      </c>
      <c r="E55" s="3">
        <v>300</v>
      </c>
      <c r="F55" s="48">
        <v>300</v>
      </c>
      <c r="J55" s="55"/>
    </row>
    <row r="56" spans="2:10" x14ac:dyDescent="0.25">
      <c r="B56" s="38"/>
      <c r="C56" s="39" t="s">
        <v>126</v>
      </c>
      <c r="D56" s="18">
        <v>400</v>
      </c>
      <c r="E56" s="3">
        <v>459</v>
      </c>
      <c r="F56" s="48">
        <v>400</v>
      </c>
      <c r="J56" s="55"/>
    </row>
    <row r="57" spans="2:10" x14ac:dyDescent="0.25">
      <c r="B57" s="38"/>
      <c r="C57" s="39" t="s">
        <v>46</v>
      </c>
      <c r="D57" s="18">
        <v>4000</v>
      </c>
      <c r="E57" s="3">
        <v>4000</v>
      </c>
      <c r="F57" s="48">
        <v>6120</v>
      </c>
      <c r="J57" s="55"/>
    </row>
    <row r="58" spans="2:10" x14ac:dyDescent="0.25">
      <c r="B58" s="38"/>
      <c r="C58" s="39" t="s">
        <v>47</v>
      </c>
      <c r="D58" s="18">
        <v>2800</v>
      </c>
      <c r="E58" s="3">
        <v>2800</v>
      </c>
      <c r="F58" s="48">
        <v>2884</v>
      </c>
      <c r="J58" s="55"/>
    </row>
    <row r="59" spans="2:10" x14ac:dyDescent="0.25">
      <c r="B59" s="38"/>
      <c r="C59" s="39" t="s">
        <v>48</v>
      </c>
      <c r="D59" s="18">
        <v>1622</v>
      </c>
      <c r="E59" s="3">
        <v>1622</v>
      </c>
      <c r="F59" s="48">
        <v>1622</v>
      </c>
      <c r="J59" s="55"/>
    </row>
    <row r="60" spans="2:10" x14ac:dyDescent="0.25">
      <c r="B60" s="38"/>
      <c r="C60" s="39" t="s">
        <v>49</v>
      </c>
      <c r="D60" s="18">
        <v>1450</v>
      </c>
      <c r="E60" s="3">
        <v>1450</v>
      </c>
      <c r="F60" s="48">
        <v>1450</v>
      </c>
      <c r="J60" s="55"/>
    </row>
    <row r="61" spans="2:10" x14ac:dyDescent="0.25">
      <c r="B61" s="38"/>
      <c r="C61" s="39" t="s">
        <v>50</v>
      </c>
      <c r="D61" s="18">
        <v>200</v>
      </c>
      <c r="E61" s="3">
        <v>200</v>
      </c>
      <c r="F61" s="48">
        <v>200</v>
      </c>
      <c r="J61" s="55"/>
    </row>
    <row r="62" spans="2:10" x14ac:dyDescent="0.25">
      <c r="B62" s="38"/>
      <c r="C62" s="39"/>
      <c r="D62" s="18"/>
      <c r="E62" s="3"/>
      <c r="F62" s="48"/>
      <c r="J62" s="55"/>
    </row>
    <row r="63" spans="2:10" x14ac:dyDescent="0.25">
      <c r="B63" s="38"/>
      <c r="C63" s="39" t="s">
        <v>51</v>
      </c>
      <c r="D63" s="18">
        <v>100</v>
      </c>
      <c r="E63" s="3">
        <v>100</v>
      </c>
      <c r="F63" s="48">
        <v>100</v>
      </c>
      <c r="J63" s="55"/>
    </row>
    <row r="64" spans="2:10" x14ac:dyDescent="0.25">
      <c r="B64" s="38"/>
      <c r="C64" s="39" t="s">
        <v>24</v>
      </c>
      <c r="D64" s="18">
        <v>5000</v>
      </c>
      <c r="E64" s="3">
        <v>5000</v>
      </c>
      <c r="F64" s="48">
        <v>5000</v>
      </c>
      <c r="J64" s="55"/>
    </row>
    <row r="65" spans="2:10" x14ac:dyDescent="0.25">
      <c r="B65" s="38"/>
      <c r="C65" s="39" t="s">
        <v>52</v>
      </c>
      <c r="D65" s="18">
        <v>2508</v>
      </c>
      <c r="E65" s="3">
        <v>5262</v>
      </c>
      <c r="F65" s="48">
        <v>5841.333333333333</v>
      </c>
      <c r="J65" s="55"/>
    </row>
    <row r="66" spans="2:10" x14ac:dyDescent="0.25">
      <c r="B66" s="38"/>
      <c r="C66" s="39" t="s">
        <v>53</v>
      </c>
      <c r="D66" s="18">
        <v>0</v>
      </c>
      <c r="E66" s="3">
        <v>0</v>
      </c>
      <c r="F66" s="48">
        <v>0</v>
      </c>
      <c r="J66" s="55"/>
    </row>
    <row r="67" spans="2:10" x14ac:dyDescent="0.25">
      <c r="B67" s="38"/>
      <c r="C67" s="39" t="s">
        <v>54</v>
      </c>
      <c r="D67" s="18">
        <v>500</v>
      </c>
      <c r="E67" s="3">
        <v>0</v>
      </c>
      <c r="F67" s="48">
        <v>500</v>
      </c>
      <c r="J67" s="55"/>
    </row>
    <row r="68" spans="2:10" x14ac:dyDescent="0.25">
      <c r="B68" s="38"/>
      <c r="C68" s="39" t="s">
        <v>55</v>
      </c>
      <c r="D68" s="18">
        <v>100</v>
      </c>
      <c r="E68" s="3">
        <v>100</v>
      </c>
      <c r="F68" s="48">
        <v>100</v>
      </c>
      <c r="J68" s="55"/>
    </row>
    <row r="69" spans="2:10" x14ac:dyDescent="0.25">
      <c r="B69" s="38"/>
      <c r="C69" s="39" t="s">
        <v>56</v>
      </c>
      <c r="D69" s="18">
        <v>250</v>
      </c>
      <c r="E69" s="3">
        <v>250</v>
      </c>
      <c r="F69" s="48">
        <v>250</v>
      </c>
      <c r="J69" s="55"/>
    </row>
    <row r="70" spans="2:10" x14ac:dyDescent="0.25">
      <c r="B70" s="38"/>
      <c r="C70" s="39" t="s">
        <v>57</v>
      </c>
      <c r="D70" s="18">
        <v>1000</v>
      </c>
      <c r="E70" s="3">
        <v>1000</v>
      </c>
      <c r="F70" s="48">
        <v>1000</v>
      </c>
      <c r="J70" s="55"/>
    </row>
    <row r="71" spans="2:10" x14ac:dyDescent="0.25">
      <c r="B71" s="38"/>
      <c r="C71" s="39"/>
      <c r="D71" s="18"/>
      <c r="E71" s="3"/>
      <c r="F71" s="48"/>
      <c r="J71" s="55"/>
    </row>
    <row r="72" spans="2:10" x14ac:dyDescent="0.25">
      <c r="B72" s="38"/>
      <c r="C72" s="39" t="s">
        <v>58</v>
      </c>
      <c r="D72" s="18">
        <v>1115</v>
      </c>
      <c r="E72" s="3">
        <v>1115</v>
      </c>
      <c r="F72" s="48">
        <v>1181.9000000000001</v>
      </c>
      <c r="J72" s="55"/>
    </row>
    <row r="73" spans="2:10" x14ac:dyDescent="0.25">
      <c r="B73" s="38"/>
      <c r="C73" s="39" t="s">
        <v>59</v>
      </c>
      <c r="D73" s="18">
        <v>26000</v>
      </c>
      <c r="E73" s="3">
        <v>26000</v>
      </c>
      <c r="F73" s="48">
        <v>27560</v>
      </c>
      <c r="J73" s="55"/>
    </row>
    <row r="74" spans="2:10" x14ac:dyDescent="0.25">
      <c r="B74" s="38"/>
      <c r="C74" s="39" t="s">
        <v>60</v>
      </c>
      <c r="D74" s="18">
        <v>10224</v>
      </c>
      <c r="E74" s="3">
        <v>10224</v>
      </c>
      <c r="F74" s="48">
        <v>10837.44</v>
      </c>
      <c r="J74" s="55"/>
    </row>
    <row r="75" spans="2:10" x14ac:dyDescent="0.25">
      <c r="B75" s="38"/>
      <c r="C75" s="39" t="s">
        <v>61</v>
      </c>
      <c r="D75" s="18">
        <v>9295</v>
      </c>
      <c r="E75" s="3">
        <v>9295</v>
      </c>
      <c r="F75" s="48">
        <v>9852.7000000000007</v>
      </c>
      <c r="J75" s="55"/>
    </row>
    <row r="76" spans="2:10" x14ac:dyDescent="0.25">
      <c r="B76" s="38"/>
      <c r="C76" s="39" t="s">
        <v>62</v>
      </c>
      <c r="D76" s="18">
        <v>66947</v>
      </c>
      <c r="E76" s="3">
        <v>66947</v>
      </c>
      <c r="F76" s="48">
        <v>70963.820000000007</v>
      </c>
      <c r="J76" s="55"/>
    </row>
    <row r="77" spans="2:10" x14ac:dyDescent="0.25">
      <c r="B77" s="38"/>
      <c r="C77" s="39" t="s">
        <v>63</v>
      </c>
      <c r="D77" s="18">
        <v>7111</v>
      </c>
      <c r="E77" s="3">
        <v>7111</v>
      </c>
      <c r="F77" s="48">
        <v>7541.9984210000011</v>
      </c>
      <c r="J77" s="55"/>
    </row>
    <row r="78" spans="2:10" x14ac:dyDescent="0.25">
      <c r="B78" s="38"/>
      <c r="C78" s="39"/>
      <c r="D78" s="18"/>
      <c r="E78" s="3"/>
      <c r="F78" s="48"/>
      <c r="J78" s="55"/>
    </row>
    <row r="79" spans="2:10" x14ac:dyDescent="0.25">
      <c r="B79" s="38"/>
      <c r="C79" s="39" t="s">
        <v>64</v>
      </c>
      <c r="D79" s="18">
        <v>478</v>
      </c>
      <c r="E79" s="3">
        <v>478</v>
      </c>
      <c r="F79" s="48">
        <v>433.25920000000002</v>
      </c>
      <c r="J79" s="55"/>
    </row>
    <row r="80" spans="2:10" x14ac:dyDescent="0.25">
      <c r="B80" s="38"/>
      <c r="C80" s="39" t="s">
        <v>65</v>
      </c>
      <c r="D80" s="18">
        <v>17860</v>
      </c>
      <c r="E80" s="3">
        <v>17860</v>
      </c>
      <c r="F80" s="48">
        <v>16188.304</v>
      </c>
      <c r="J80" s="55"/>
    </row>
    <row r="81" spans="2:10" x14ac:dyDescent="0.25">
      <c r="B81" s="38"/>
      <c r="C81" s="39" t="s">
        <v>66</v>
      </c>
      <c r="D81" s="18">
        <v>10334</v>
      </c>
      <c r="E81" s="3">
        <v>15555</v>
      </c>
      <c r="F81" s="48">
        <v>15116</v>
      </c>
      <c r="J81" s="55"/>
    </row>
    <row r="82" spans="2:10" x14ac:dyDescent="0.25">
      <c r="B82" s="38"/>
      <c r="C82" s="39" t="s">
        <v>67</v>
      </c>
      <c r="D82" s="18">
        <v>33560</v>
      </c>
      <c r="E82" s="3">
        <v>33560</v>
      </c>
      <c r="F82" s="48">
        <v>30418.784</v>
      </c>
      <c r="J82" s="55"/>
    </row>
    <row r="83" spans="2:10" x14ac:dyDescent="0.25">
      <c r="B83" s="38"/>
      <c r="C83" s="39" t="s">
        <v>68</v>
      </c>
      <c r="D83" s="18">
        <v>4776</v>
      </c>
      <c r="E83" s="3">
        <v>4776</v>
      </c>
      <c r="F83" s="48">
        <v>4660.7088000000003</v>
      </c>
      <c r="J83" s="55"/>
    </row>
    <row r="84" spans="2:10" x14ac:dyDescent="0.25">
      <c r="B84" s="38"/>
      <c r="C84" s="39" t="s">
        <v>69</v>
      </c>
      <c r="D84" s="18">
        <v>3152</v>
      </c>
      <c r="E84" s="3">
        <v>3152</v>
      </c>
      <c r="F84" s="48">
        <v>3246.56</v>
      </c>
      <c r="J84" s="55"/>
    </row>
    <row r="85" spans="2:10" x14ac:dyDescent="0.25">
      <c r="B85" s="38"/>
      <c r="C85" s="39" t="s">
        <v>118</v>
      </c>
      <c r="D85" s="18"/>
      <c r="E85" s="3">
        <v>11000</v>
      </c>
      <c r="F85" s="48"/>
      <c r="J85" s="55"/>
    </row>
    <row r="86" spans="2:10" x14ac:dyDescent="0.25">
      <c r="B86" s="38"/>
      <c r="C86" s="39"/>
      <c r="D86" s="18"/>
      <c r="E86" s="3"/>
      <c r="F86" s="48"/>
      <c r="J86" s="55"/>
    </row>
    <row r="87" spans="2:10" x14ac:dyDescent="0.25">
      <c r="B87" s="38"/>
      <c r="C87" s="39" t="s">
        <v>70</v>
      </c>
      <c r="D87" s="18">
        <v>7643</v>
      </c>
      <c r="E87" s="3">
        <v>10386</v>
      </c>
      <c r="F87" s="48">
        <v>10540</v>
      </c>
      <c r="J87" s="55"/>
    </row>
    <row r="88" spans="2:10" x14ac:dyDescent="0.25">
      <c r="B88" s="38"/>
      <c r="C88" s="39" t="s">
        <v>71</v>
      </c>
      <c r="D88" s="18">
        <v>4715</v>
      </c>
      <c r="E88" s="3">
        <v>4715</v>
      </c>
      <c r="F88" s="48">
        <v>4856.5529999999999</v>
      </c>
      <c r="J88" s="55"/>
    </row>
    <row r="89" spans="2:10" x14ac:dyDescent="0.25">
      <c r="B89" s="38"/>
      <c r="C89" s="39" t="s">
        <v>72</v>
      </c>
      <c r="D89" s="18">
        <v>47151</v>
      </c>
      <c r="E89" s="3">
        <v>47151</v>
      </c>
      <c r="F89" s="48">
        <v>48565.53</v>
      </c>
      <c r="J89" s="55"/>
    </row>
    <row r="90" spans="2:10" x14ac:dyDescent="0.25">
      <c r="B90" s="38"/>
      <c r="C90" s="39" t="s">
        <v>73</v>
      </c>
      <c r="D90" s="18">
        <v>5043</v>
      </c>
      <c r="E90" s="3">
        <v>5043</v>
      </c>
      <c r="F90" s="48">
        <v>5542.9000000000005</v>
      </c>
      <c r="J90" s="55"/>
    </row>
    <row r="91" spans="2:10" x14ac:dyDescent="0.25">
      <c r="B91" s="38"/>
      <c r="C91" s="39" t="s">
        <v>74</v>
      </c>
      <c r="D91" s="18">
        <v>50429</v>
      </c>
      <c r="E91" s="3">
        <v>50429</v>
      </c>
      <c r="F91" s="48">
        <v>55429</v>
      </c>
      <c r="J91" s="55"/>
    </row>
    <row r="92" spans="2:10" x14ac:dyDescent="0.25">
      <c r="B92" s="38"/>
      <c r="C92" s="39" t="s">
        <v>75</v>
      </c>
      <c r="D92" s="18">
        <v>15600</v>
      </c>
      <c r="E92" s="3">
        <v>13453</v>
      </c>
      <c r="F92" s="48">
        <v>16068</v>
      </c>
      <c r="J92" s="55"/>
    </row>
    <row r="93" spans="2:10" x14ac:dyDescent="0.25">
      <c r="B93" s="38"/>
      <c r="C93" s="39" t="s">
        <v>76</v>
      </c>
      <c r="D93" s="18">
        <v>14341</v>
      </c>
      <c r="E93" s="3">
        <v>14341</v>
      </c>
      <c r="F93" s="48">
        <v>14771.23</v>
      </c>
      <c r="J93" s="55"/>
    </row>
    <row r="94" spans="2:10" x14ac:dyDescent="0.25">
      <c r="B94" s="38"/>
      <c r="C94" s="39" t="s">
        <v>119</v>
      </c>
      <c r="D94" s="18"/>
      <c r="E94" s="3"/>
      <c r="F94" s="48">
        <v>2460</v>
      </c>
      <c r="J94" s="55"/>
    </row>
    <row r="95" spans="2:10" x14ac:dyDescent="0.25">
      <c r="B95" s="38"/>
      <c r="C95" s="39" t="s">
        <v>77</v>
      </c>
      <c r="D95" s="18">
        <v>10883</v>
      </c>
      <c r="E95" s="3">
        <v>10883</v>
      </c>
      <c r="F95" s="48">
        <v>11209.49</v>
      </c>
      <c r="J95" s="55"/>
    </row>
    <row r="96" spans="2:10" x14ac:dyDescent="0.25">
      <c r="B96" s="38"/>
      <c r="C96" s="39" t="s">
        <v>78</v>
      </c>
      <c r="D96" s="18">
        <v>452</v>
      </c>
      <c r="E96" s="3">
        <v>452</v>
      </c>
      <c r="F96" s="48">
        <v>452</v>
      </c>
      <c r="J96" s="55"/>
    </row>
    <row r="97" spans="2:10" x14ac:dyDescent="0.25">
      <c r="B97" s="38"/>
      <c r="C97" s="39" t="s">
        <v>79</v>
      </c>
      <c r="D97" s="18">
        <v>13173</v>
      </c>
      <c r="E97" s="3">
        <v>13090</v>
      </c>
      <c r="F97" s="48">
        <v>13416.700500000001</v>
      </c>
      <c r="J97" s="55"/>
    </row>
    <row r="98" spans="2:10" x14ac:dyDescent="0.25">
      <c r="B98" s="38"/>
      <c r="C98" s="39" t="s">
        <v>80</v>
      </c>
      <c r="D98" s="18">
        <v>2792</v>
      </c>
      <c r="E98" s="3">
        <v>2792</v>
      </c>
      <c r="F98" s="48">
        <v>3051.6148811999992</v>
      </c>
      <c r="J98" s="55"/>
    </row>
    <row r="99" spans="2:10" x14ac:dyDescent="0.25">
      <c r="B99" s="38"/>
      <c r="C99" s="39"/>
      <c r="D99" s="18"/>
      <c r="E99" s="3"/>
      <c r="F99" s="48"/>
      <c r="J99" s="55"/>
    </row>
    <row r="100" spans="2:10" x14ac:dyDescent="0.25">
      <c r="B100" s="38"/>
      <c r="C100" s="39" t="s">
        <v>81</v>
      </c>
      <c r="D100" s="18">
        <v>7956</v>
      </c>
      <c r="E100" s="3">
        <v>7956</v>
      </c>
      <c r="F100" s="48">
        <v>7956</v>
      </c>
      <c r="J100" s="55"/>
    </row>
    <row r="101" spans="2:10" x14ac:dyDescent="0.25">
      <c r="B101" s="38"/>
      <c r="C101" s="39" t="s">
        <v>82</v>
      </c>
      <c r="D101" s="18">
        <v>500</v>
      </c>
      <c r="E101" s="3">
        <v>500</v>
      </c>
      <c r="F101" s="48">
        <v>250</v>
      </c>
      <c r="J101" s="55"/>
    </row>
    <row r="102" spans="2:10" x14ac:dyDescent="0.25">
      <c r="B102" s="38"/>
      <c r="C102" s="39" t="s">
        <v>83</v>
      </c>
      <c r="D102" s="18">
        <v>122</v>
      </c>
      <c r="E102" s="3">
        <v>2014</v>
      </c>
      <c r="F102" s="48">
        <v>122</v>
      </c>
      <c r="J102" s="55"/>
    </row>
    <row r="103" spans="2:10" x14ac:dyDescent="0.25">
      <c r="B103" s="38"/>
      <c r="C103" s="39" t="s">
        <v>84</v>
      </c>
      <c r="D103" s="18">
        <v>9180</v>
      </c>
      <c r="E103" s="3">
        <v>9179</v>
      </c>
      <c r="F103" s="48">
        <v>9180</v>
      </c>
      <c r="J103" s="55"/>
    </row>
    <row r="104" spans="2:10" x14ac:dyDescent="0.25">
      <c r="B104" s="38"/>
      <c r="C104" s="39" t="s">
        <v>85</v>
      </c>
      <c r="D104" s="18">
        <v>1224</v>
      </c>
      <c r="E104" s="3">
        <v>0</v>
      </c>
      <c r="F104" s="48">
        <v>0</v>
      </c>
      <c r="J104" s="55"/>
    </row>
    <row r="105" spans="2:10" x14ac:dyDescent="0.25">
      <c r="B105" s="38"/>
      <c r="C105" s="39" t="s">
        <v>86</v>
      </c>
      <c r="D105" s="18">
        <v>1428</v>
      </c>
      <c r="E105" s="3">
        <v>1428</v>
      </c>
      <c r="F105" s="48">
        <v>1428</v>
      </c>
      <c r="J105" s="55"/>
    </row>
    <row r="106" spans="2:10" x14ac:dyDescent="0.25">
      <c r="B106" s="38"/>
      <c r="C106" s="39" t="s">
        <v>87</v>
      </c>
      <c r="D106" s="18">
        <v>204</v>
      </c>
      <c r="E106" s="3">
        <v>204</v>
      </c>
      <c r="F106" s="48">
        <v>204</v>
      </c>
      <c r="J106" s="55"/>
    </row>
    <row r="107" spans="2:10" x14ac:dyDescent="0.25">
      <c r="B107" s="38"/>
      <c r="C107" s="39" t="s">
        <v>88</v>
      </c>
      <c r="D107" s="18">
        <v>1320</v>
      </c>
      <c r="E107" s="3">
        <v>1320</v>
      </c>
      <c r="F107" s="48">
        <v>1500</v>
      </c>
      <c r="J107" s="55"/>
    </row>
    <row r="108" spans="2:10" x14ac:dyDescent="0.25">
      <c r="B108" s="38"/>
      <c r="C108" s="39" t="s">
        <v>89</v>
      </c>
      <c r="D108" s="18">
        <v>1428</v>
      </c>
      <c r="E108" s="3">
        <v>1428</v>
      </c>
      <c r="F108" s="48">
        <v>1428</v>
      </c>
      <c r="J108" s="55"/>
    </row>
    <row r="109" spans="2:10" x14ac:dyDescent="0.25">
      <c r="B109" s="38"/>
      <c r="C109" s="39" t="s">
        <v>90</v>
      </c>
      <c r="D109" s="18">
        <v>408</v>
      </c>
      <c r="E109" s="3">
        <v>408</v>
      </c>
      <c r="F109" s="48">
        <v>408</v>
      </c>
      <c r="J109" s="55"/>
    </row>
    <row r="110" spans="2:10" x14ac:dyDescent="0.25">
      <c r="B110" s="38"/>
      <c r="C110" s="39" t="s">
        <v>91</v>
      </c>
      <c r="D110" s="18">
        <v>153</v>
      </c>
      <c r="E110" s="3">
        <v>153</v>
      </c>
      <c r="F110" s="48">
        <v>153</v>
      </c>
      <c r="J110" s="55"/>
    </row>
    <row r="111" spans="2:10" x14ac:dyDescent="0.25">
      <c r="B111" s="38"/>
      <c r="C111" s="39" t="s">
        <v>92</v>
      </c>
      <c r="D111" s="18">
        <v>1938</v>
      </c>
      <c r="E111" s="3">
        <v>1981</v>
      </c>
      <c r="F111" s="48">
        <v>1938</v>
      </c>
      <c r="J111" s="55"/>
    </row>
    <row r="112" spans="2:10" x14ac:dyDescent="0.25">
      <c r="B112" s="38"/>
      <c r="C112" s="39"/>
      <c r="D112" s="18"/>
      <c r="E112" s="3"/>
      <c r="F112" s="48"/>
      <c r="J112" s="55"/>
    </row>
    <row r="113" spans="2:16" x14ac:dyDescent="0.25">
      <c r="B113" s="38"/>
      <c r="C113" s="39" t="s">
        <v>93</v>
      </c>
      <c r="D113" s="18">
        <v>2100</v>
      </c>
      <c r="E113" s="3">
        <v>1997</v>
      </c>
      <c r="F113" s="48">
        <v>2100</v>
      </c>
      <c r="J113" s="55"/>
    </row>
    <row r="114" spans="2:16" x14ac:dyDescent="0.25">
      <c r="B114" s="38"/>
      <c r="C114" s="39" t="s">
        <v>94</v>
      </c>
      <c r="D114" s="18">
        <v>13500</v>
      </c>
      <c r="E114" s="3">
        <v>11563</v>
      </c>
      <c r="F114" s="48">
        <v>11000</v>
      </c>
      <c r="J114" s="55"/>
    </row>
    <row r="115" spans="2:16" x14ac:dyDescent="0.25">
      <c r="B115" s="38"/>
      <c r="C115" s="39" t="s">
        <v>95</v>
      </c>
      <c r="D115" s="18">
        <v>14192</v>
      </c>
      <c r="E115" s="3">
        <v>8000</v>
      </c>
      <c r="F115" s="48">
        <v>7788.24</v>
      </c>
      <c r="J115" s="55"/>
    </row>
    <row r="116" spans="2:16" x14ac:dyDescent="0.25">
      <c r="B116" s="38"/>
      <c r="C116" s="39" t="s">
        <v>96</v>
      </c>
      <c r="D116" s="18">
        <v>2074</v>
      </c>
      <c r="E116" s="3">
        <v>2088</v>
      </c>
      <c r="F116" s="48">
        <v>2074</v>
      </c>
      <c r="J116" s="55"/>
    </row>
    <row r="117" spans="2:16" x14ac:dyDescent="0.25">
      <c r="B117" s="38"/>
      <c r="C117" s="39" t="s">
        <v>97</v>
      </c>
      <c r="D117" s="18">
        <v>9000</v>
      </c>
      <c r="E117" s="3">
        <v>3155</v>
      </c>
      <c r="F117" s="48">
        <v>6390</v>
      </c>
      <c r="J117" s="55"/>
    </row>
    <row r="118" spans="2:16" x14ac:dyDescent="0.25">
      <c r="B118" s="38"/>
      <c r="C118" s="39" t="s">
        <v>98</v>
      </c>
      <c r="D118" s="18">
        <v>12946</v>
      </c>
      <c r="E118" s="3">
        <v>12468</v>
      </c>
      <c r="F118" s="48">
        <v>12771.99</v>
      </c>
      <c r="J118" s="55"/>
    </row>
    <row r="119" spans="2:16" x14ac:dyDescent="0.25">
      <c r="B119" s="38"/>
      <c r="C119" s="39" t="s">
        <v>99</v>
      </c>
      <c r="D119" s="18">
        <v>9221</v>
      </c>
      <c r="E119" s="3">
        <v>9924</v>
      </c>
      <c r="F119" s="48">
        <v>10095.371999999999</v>
      </c>
      <c r="J119" s="55"/>
    </row>
    <row r="120" spans="2:16" x14ac:dyDescent="0.25">
      <c r="B120" s="38"/>
      <c r="C120" s="39" t="s">
        <v>100</v>
      </c>
      <c r="D120" s="18">
        <v>3719</v>
      </c>
      <c r="E120" s="3">
        <v>3742.666666666667</v>
      </c>
      <c r="F120" s="48">
        <v>3811.9060000000004</v>
      </c>
      <c r="J120" s="55"/>
    </row>
    <row r="121" spans="2:16" x14ac:dyDescent="0.25">
      <c r="B121" s="38"/>
      <c r="C121" s="39" t="s">
        <v>101</v>
      </c>
      <c r="D121" s="18">
        <v>6773</v>
      </c>
      <c r="E121" s="3">
        <v>6773</v>
      </c>
      <c r="F121" s="48">
        <v>4344</v>
      </c>
      <c r="J121" s="55"/>
    </row>
    <row r="122" spans="2:16" x14ac:dyDescent="0.25">
      <c r="B122" s="38"/>
      <c r="C122" s="39" t="s">
        <v>102</v>
      </c>
      <c r="D122" s="18">
        <v>5659</v>
      </c>
      <c r="E122" s="3">
        <v>4681</v>
      </c>
      <c r="F122" s="48">
        <v>4766.58</v>
      </c>
      <c r="J122" s="55"/>
    </row>
    <row r="123" spans="2:16" x14ac:dyDescent="0.25">
      <c r="B123" s="38"/>
      <c r="C123" s="39"/>
      <c r="D123" s="18"/>
      <c r="E123" s="3"/>
      <c r="F123" s="48"/>
      <c r="H123" s="7"/>
      <c r="J123" s="55"/>
    </row>
    <row r="124" spans="2:16" x14ac:dyDescent="0.25">
      <c r="B124" s="38"/>
      <c r="C124" s="39" t="s">
        <v>103</v>
      </c>
      <c r="D124" s="18">
        <v>29124</v>
      </c>
      <c r="E124" s="3">
        <v>29124</v>
      </c>
      <c r="F124" s="48">
        <v>31730</v>
      </c>
      <c r="H124" s="7"/>
      <c r="J124" s="55"/>
    </row>
    <row r="125" spans="2:16" x14ac:dyDescent="0.25">
      <c r="B125" s="38"/>
      <c r="C125" s="39" t="s">
        <v>104</v>
      </c>
      <c r="D125" s="18">
        <v>6666</v>
      </c>
      <c r="E125" s="3">
        <v>6390</v>
      </c>
      <c r="F125" s="48">
        <v>6420</v>
      </c>
      <c r="H125" s="7"/>
      <c r="J125" s="55"/>
      <c r="L125" s="7"/>
    </row>
    <row r="126" spans="2:16" x14ac:dyDescent="0.25">
      <c r="B126" s="38"/>
      <c r="C126" s="39" t="s">
        <v>105</v>
      </c>
      <c r="D126" s="18">
        <v>35395</v>
      </c>
      <c r="E126" s="3">
        <v>35395</v>
      </c>
      <c r="F126" s="48">
        <v>35395</v>
      </c>
      <c r="H126" s="7"/>
      <c r="J126" s="55"/>
      <c r="L126" s="7"/>
      <c r="M126" s="7"/>
      <c r="N126" s="7"/>
      <c r="O126" s="7"/>
      <c r="P126" s="7"/>
    </row>
    <row r="127" spans="2:16" x14ac:dyDescent="0.25">
      <c r="B127" s="40"/>
      <c r="C127" s="39" t="s">
        <v>106</v>
      </c>
      <c r="D127" s="18">
        <v>27084</v>
      </c>
      <c r="E127" s="3">
        <v>27084</v>
      </c>
      <c r="F127" s="48">
        <v>27084</v>
      </c>
      <c r="H127" s="7"/>
      <c r="J127" s="55"/>
      <c r="K127" s="7"/>
      <c r="L127" s="7"/>
      <c r="M127" s="7"/>
      <c r="N127" s="7"/>
      <c r="O127" s="7"/>
      <c r="P127" s="7"/>
    </row>
    <row r="128" spans="2:16" x14ac:dyDescent="0.25">
      <c r="B128" s="38"/>
      <c r="C128" s="39" t="s">
        <v>107</v>
      </c>
      <c r="D128" s="23">
        <v>10000</v>
      </c>
      <c r="E128" s="11">
        <v>10000</v>
      </c>
      <c r="F128" s="51">
        <v>0</v>
      </c>
      <c r="H128" s="7"/>
      <c r="I128" s="7"/>
      <c r="J128" s="55"/>
      <c r="K128" s="7"/>
      <c r="L128" s="7"/>
      <c r="M128" s="7"/>
      <c r="N128" s="7"/>
      <c r="O128" s="7"/>
      <c r="P128" s="7"/>
    </row>
    <row r="129" spans="2:16" x14ac:dyDescent="0.25">
      <c r="B129" s="38"/>
      <c r="C129" s="42"/>
      <c r="D129" s="21"/>
      <c r="E129" s="6"/>
      <c r="F129" s="52"/>
      <c r="H129" s="7"/>
      <c r="I129" s="7"/>
      <c r="J129" s="55"/>
      <c r="K129" s="7"/>
      <c r="L129" s="7"/>
      <c r="M129" s="7"/>
      <c r="N129" s="7"/>
      <c r="O129" s="7"/>
      <c r="P129" s="7"/>
    </row>
    <row r="130" spans="2:16" x14ac:dyDescent="0.25">
      <c r="B130" s="44"/>
      <c r="C130" s="25" t="s">
        <v>108</v>
      </c>
      <c r="D130" s="19">
        <f>SUM(D28:D128)</f>
        <v>624000</v>
      </c>
      <c r="E130" s="19">
        <f>SUM(E28:E128)</f>
        <v>625940.66666666674</v>
      </c>
      <c r="F130" s="43">
        <f>SUM(F28:F128)</f>
        <v>625119.91413553327</v>
      </c>
      <c r="H130" s="7"/>
      <c r="I130" s="7"/>
      <c r="J130" s="55"/>
      <c r="K130" s="7"/>
      <c r="L130" s="7"/>
      <c r="M130" s="7"/>
      <c r="N130" s="7"/>
      <c r="O130" s="7"/>
      <c r="P130" s="7"/>
    </row>
    <row r="131" spans="2:16" x14ac:dyDescent="0.25">
      <c r="B131" s="44"/>
      <c r="C131" s="26" t="s">
        <v>109</v>
      </c>
      <c r="D131" s="24">
        <f>D26</f>
        <v>624000</v>
      </c>
      <c r="E131" s="24">
        <f>E26</f>
        <v>641412</v>
      </c>
      <c r="F131" s="53">
        <f>F26</f>
        <v>625119.88</v>
      </c>
      <c r="H131" s="7"/>
      <c r="I131" s="7"/>
      <c r="J131" s="55"/>
      <c r="K131" s="7"/>
      <c r="L131" s="7"/>
      <c r="M131" s="7"/>
      <c r="N131" s="7"/>
      <c r="O131" s="7"/>
      <c r="P131" s="7"/>
    </row>
    <row r="132" spans="2:16" ht="16.5" thickBot="1" x14ac:dyDescent="0.3">
      <c r="B132" s="45"/>
      <c r="C132" s="27" t="s">
        <v>110</v>
      </c>
      <c r="D132" s="29">
        <f>D131-D130</f>
        <v>0</v>
      </c>
      <c r="E132" s="28">
        <f>E131-E130</f>
        <v>15471.333333333256</v>
      </c>
      <c r="F132" s="29">
        <f>F131-F130</f>
        <v>-3.4135533263906837E-2</v>
      </c>
      <c r="H132" s="7"/>
      <c r="I132" s="7"/>
      <c r="J132" s="55"/>
      <c r="K132" s="7"/>
      <c r="L132" s="7"/>
      <c r="M132" s="7"/>
      <c r="N132" s="7"/>
      <c r="O132" s="7"/>
      <c r="P132" s="7"/>
    </row>
    <row r="133" spans="2:16" ht="16.5" thickTop="1" x14ac:dyDescent="0.25">
      <c r="D133" s="7"/>
      <c r="E133" s="7"/>
      <c r="F133" s="7"/>
      <c r="H133" s="7"/>
      <c r="I133" s="7"/>
      <c r="J133" s="55"/>
      <c r="K133" s="7"/>
      <c r="L133" s="7"/>
      <c r="M133" s="7"/>
      <c r="N133" s="7"/>
      <c r="O133" s="7"/>
      <c r="P133" s="7"/>
    </row>
    <row r="134" spans="2:16" x14ac:dyDescent="0.25">
      <c r="C134" s="30" t="s">
        <v>120</v>
      </c>
      <c r="D134" s="31"/>
      <c r="E134" s="31"/>
      <c r="F134" s="31"/>
      <c r="H134" s="7"/>
      <c r="I134" s="7"/>
      <c r="J134" s="55"/>
      <c r="K134" s="7"/>
      <c r="L134" s="7"/>
      <c r="M134" s="7"/>
      <c r="N134" s="7"/>
      <c r="O134" s="7"/>
      <c r="P134" s="7"/>
    </row>
    <row r="135" spans="2:16" x14ac:dyDescent="0.25">
      <c r="C135" s="30" t="s">
        <v>122</v>
      </c>
      <c r="D135" s="31"/>
      <c r="E135" s="31"/>
      <c r="F135" s="31"/>
      <c r="G135" s="12"/>
      <c r="H135" s="7"/>
      <c r="I135" s="7"/>
      <c r="J135" s="55"/>
      <c r="K135" s="7"/>
      <c r="L135" s="7"/>
      <c r="M135" s="7"/>
      <c r="N135" s="7"/>
      <c r="O135" s="7"/>
      <c r="P135" s="7"/>
    </row>
    <row r="136" spans="2:16" x14ac:dyDescent="0.25">
      <c r="C136" s="30" t="s">
        <v>123</v>
      </c>
      <c r="D136" s="31"/>
      <c r="E136" s="31"/>
      <c r="F136" s="31"/>
      <c r="G136" s="8"/>
      <c r="H136" s="7"/>
      <c r="I136" s="7"/>
      <c r="J136" s="55"/>
      <c r="K136" s="7"/>
      <c r="L136" s="7"/>
      <c r="M136" s="7"/>
      <c r="N136" s="7"/>
      <c r="O136" s="7"/>
      <c r="P136" s="7"/>
    </row>
    <row r="137" spans="2:16" x14ac:dyDescent="0.25">
      <c r="D137" s="7"/>
      <c r="E137" s="7"/>
      <c r="F137" s="7"/>
      <c r="G137" s="12"/>
      <c r="H137" s="7"/>
      <c r="I137" s="7"/>
      <c r="J137" s="55"/>
      <c r="K137" s="7"/>
      <c r="L137" s="7"/>
      <c r="M137" s="7"/>
      <c r="N137" s="7"/>
      <c r="O137" s="7"/>
      <c r="P137" s="7"/>
    </row>
    <row r="138" spans="2:16" x14ac:dyDescent="0.25">
      <c r="C138" s="12"/>
      <c r="D138" s="7"/>
      <c r="E138" s="56"/>
      <c r="F138" s="7"/>
      <c r="G138" s="8"/>
      <c r="H138" s="7"/>
      <c r="I138" s="7"/>
      <c r="J138" s="55"/>
      <c r="K138" s="7"/>
      <c r="L138" s="7"/>
      <c r="M138" s="7"/>
      <c r="N138" s="7"/>
      <c r="O138" s="7"/>
      <c r="P138" s="7"/>
    </row>
    <row r="139" spans="2:16" x14ac:dyDescent="0.25">
      <c r="D139" s="7"/>
      <c r="E139" s="7"/>
      <c r="F139" s="7"/>
      <c r="G139" s="12"/>
      <c r="H139" s="7"/>
      <c r="I139" s="7"/>
      <c r="J139" s="55"/>
      <c r="K139" s="7"/>
      <c r="L139" s="7"/>
      <c r="M139" s="7"/>
      <c r="N139" s="7"/>
      <c r="O139" s="7"/>
      <c r="P139" s="7"/>
    </row>
    <row r="140" spans="2:16" x14ac:dyDescent="0.25">
      <c r="C140" s="12"/>
      <c r="D140" s="7"/>
      <c r="E140" s="7"/>
      <c r="F140" s="7"/>
      <c r="G140" s="8"/>
      <c r="H140" s="7"/>
      <c r="I140" s="7"/>
      <c r="J140" s="55"/>
      <c r="K140" s="7"/>
      <c r="L140" s="7"/>
      <c r="M140" s="7"/>
      <c r="N140" s="7"/>
      <c r="O140" s="7"/>
      <c r="P140" s="7"/>
    </row>
    <row r="141" spans="2:16" x14ac:dyDescent="0.25">
      <c r="D141" s="7"/>
      <c r="E141" s="7"/>
      <c r="F141" s="7"/>
      <c r="G141" s="12"/>
      <c r="H141" s="7"/>
      <c r="I141" s="7"/>
      <c r="J141" s="55"/>
      <c r="K141" s="7"/>
      <c r="L141" s="7"/>
      <c r="M141" s="7"/>
      <c r="N141" s="7"/>
      <c r="O141" s="7"/>
      <c r="P141" s="7"/>
    </row>
    <row r="142" spans="2:16" x14ac:dyDescent="0.25">
      <c r="C142" s="12"/>
      <c r="D142" s="7"/>
      <c r="E142" s="7"/>
      <c r="F142" s="7"/>
      <c r="G142" s="8"/>
      <c r="H142" s="7"/>
      <c r="I142" s="7"/>
      <c r="J142" s="55"/>
      <c r="K142" s="7"/>
      <c r="L142" s="7"/>
      <c r="M142" s="7"/>
      <c r="N142" s="7"/>
      <c r="O142" s="7"/>
      <c r="P142" s="7"/>
    </row>
    <row r="143" spans="2:16" x14ac:dyDescent="0.25">
      <c r="D143" s="7"/>
      <c r="E143" s="7"/>
      <c r="F143" s="7"/>
      <c r="G143" s="12"/>
      <c r="H143" s="7"/>
      <c r="I143" s="7"/>
      <c r="J143" s="55"/>
      <c r="K143" s="7"/>
      <c r="L143" s="7"/>
      <c r="M143" s="7"/>
      <c r="N143" s="7"/>
      <c r="O143" s="7"/>
      <c r="P143" s="7"/>
    </row>
    <row r="144" spans="2:16" x14ac:dyDescent="0.25">
      <c r="C144" s="12"/>
      <c r="D144" s="7"/>
      <c r="E144" s="7"/>
      <c r="F144" s="7"/>
      <c r="G144" s="8"/>
      <c r="H144" s="7"/>
      <c r="I144" s="7"/>
      <c r="J144" s="55"/>
      <c r="K144" s="7"/>
      <c r="L144" s="7"/>
      <c r="M144" s="7"/>
      <c r="N144" s="7"/>
      <c r="O144" s="7"/>
      <c r="P144" s="7"/>
    </row>
    <row r="145" spans="3:16" x14ac:dyDescent="0.25">
      <c r="D145" s="7"/>
      <c r="E145" s="7"/>
      <c r="F145" s="7"/>
      <c r="G145" s="12"/>
      <c r="H145" s="7"/>
      <c r="I145" s="7"/>
      <c r="J145" s="55"/>
      <c r="K145" s="7"/>
      <c r="L145" s="7"/>
      <c r="M145" s="7"/>
      <c r="N145" s="7"/>
      <c r="O145" s="7"/>
      <c r="P145" s="7"/>
    </row>
    <row r="146" spans="3:16" x14ac:dyDescent="0.25">
      <c r="C146" s="12"/>
      <c r="D146" s="7"/>
      <c r="E146" s="7"/>
      <c r="F146" s="7"/>
      <c r="G146" s="8"/>
      <c r="H146" s="7"/>
      <c r="I146" s="7"/>
      <c r="J146" s="55"/>
      <c r="K146" s="7"/>
      <c r="L146" s="7"/>
      <c r="M146" s="7"/>
      <c r="N146" s="7"/>
      <c r="O146" s="7"/>
      <c r="P146" s="7"/>
    </row>
    <row r="147" spans="3:16" x14ac:dyDescent="0.25">
      <c r="D147" s="7"/>
      <c r="E147" s="7"/>
      <c r="F147" s="7"/>
      <c r="G147" s="12"/>
      <c r="H147" s="7"/>
      <c r="I147" s="7"/>
      <c r="J147" s="55"/>
      <c r="K147" s="7"/>
      <c r="L147" s="7"/>
      <c r="M147" s="7"/>
      <c r="N147" s="7"/>
      <c r="O147" s="7"/>
      <c r="P147" s="7"/>
    </row>
    <row r="148" spans="3:16" x14ac:dyDescent="0.25">
      <c r="C148" s="12"/>
      <c r="D148" s="7"/>
      <c r="E148" s="7"/>
      <c r="F148" s="7"/>
      <c r="G148" s="8"/>
      <c r="H148" s="7"/>
      <c r="I148" s="7"/>
      <c r="J148" s="55"/>
      <c r="K148" s="7"/>
      <c r="L148" s="7"/>
      <c r="M148" s="7"/>
      <c r="N148" s="7"/>
      <c r="O148" s="7"/>
      <c r="P148" s="7"/>
    </row>
    <row r="149" spans="3:16" x14ac:dyDescent="0.25">
      <c r="D149" s="7"/>
      <c r="E149" s="7"/>
      <c r="F149" s="7"/>
      <c r="G149" s="12"/>
      <c r="H149" s="7"/>
      <c r="I149" s="7"/>
      <c r="J149" s="55"/>
      <c r="K149" s="7"/>
      <c r="L149" s="7"/>
      <c r="M149" s="7"/>
      <c r="N149" s="7"/>
      <c r="O149" s="7"/>
      <c r="P149" s="7"/>
    </row>
    <row r="150" spans="3:16" x14ac:dyDescent="0.25">
      <c r="C150" s="12"/>
      <c r="D150" s="7"/>
      <c r="E150" s="7"/>
      <c r="F150" s="7"/>
      <c r="G150" s="8"/>
      <c r="H150" s="7"/>
      <c r="I150" s="7"/>
      <c r="J150" s="55"/>
      <c r="K150" s="7"/>
      <c r="L150" s="7"/>
      <c r="M150" s="7"/>
      <c r="N150" s="7"/>
      <c r="O150" s="7"/>
      <c r="P150" s="7"/>
    </row>
    <row r="151" spans="3:16" x14ac:dyDescent="0.25">
      <c r="D151" s="7"/>
      <c r="E151" s="7"/>
      <c r="F151" s="7"/>
      <c r="G151" s="12"/>
      <c r="H151" s="7"/>
      <c r="I151" s="7"/>
      <c r="J151" s="55"/>
      <c r="K151" s="7"/>
      <c r="L151" s="7"/>
      <c r="M151" s="7"/>
      <c r="N151" s="7"/>
      <c r="O151" s="7"/>
      <c r="P151" s="7"/>
    </row>
    <row r="152" spans="3:16" x14ac:dyDescent="0.25">
      <c r="C152" s="12"/>
      <c r="D152" s="7"/>
      <c r="E152" s="7"/>
      <c r="F152" s="7"/>
      <c r="G152" s="8"/>
      <c r="H152" s="7"/>
      <c r="I152" s="7"/>
      <c r="J152" s="55"/>
      <c r="K152" s="7"/>
      <c r="L152" s="7"/>
      <c r="M152" s="7"/>
      <c r="N152" s="7"/>
      <c r="O152" s="7"/>
      <c r="P152" s="7"/>
    </row>
    <row r="153" spans="3:16" x14ac:dyDescent="0.25">
      <c r="D153" s="7"/>
      <c r="E153" s="7"/>
      <c r="F153" s="7"/>
      <c r="G153" s="12"/>
      <c r="H153" s="7"/>
      <c r="I153" s="7"/>
      <c r="J153" s="55"/>
      <c r="K153" s="7"/>
      <c r="L153" s="7"/>
      <c r="M153" s="7"/>
      <c r="N153" s="7"/>
      <c r="O153" s="7"/>
      <c r="P153" s="7"/>
    </row>
    <row r="154" spans="3:16" x14ac:dyDescent="0.25">
      <c r="C154" s="12"/>
      <c r="D154" s="7"/>
      <c r="E154" s="7"/>
      <c r="F154" s="7"/>
      <c r="G154" s="8"/>
      <c r="H154" s="7"/>
      <c r="I154" s="7"/>
      <c r="J154" s="55"/>
      <c r="K154" s="7"/>
      <c r="L154" s="7"/>
      <c r="M154" s="7"/>
      <c r="N154" s="7"/>
      <c r="O154" s="7"/>
      <c r="P154" s="7"/>
    </row>
    <row r="155" spans="3:16" x14ac:dyDescent="0.25">
      <c r="D155" s="7"/>
      <c r="E155" s="7"/>
      <c r="F155" s="7"/>
      <c r="G155" s="12"/>
      <c r="H155" s="7"/>
      <c r="I155" s="7"/>
      <c r="J155" s="55"/>
      <c r="K155" s="7"/>
      <c r="L155" s="7"/>
      <c r="M155" s="7"/>
      <c r="N155" s="7"/>
      <c r="O155" s="7"/>
      <c r="P155" s="7"/>
    </row>
    <row r="156" spans="3:16" x14ac:dyDescent="0.25">
      <c r="C156" s="12"/>
      <c r="D156" s="7"/>
      <c r="E156" s="7"/>
      <c r="F156" s="7"/>
      <c r="G156" s="8"/>
      <c r="H156" s="7"/>
      <c r="I156" s="7"/>
      <c r="J156" s="55"/>
      <c r="K156" s="7"/>
      <c r="L156" s="7"/>
      <c r="M156" s="7"/>
      <c r="N156" s="7"/>
      <c r="O156" s="7"/>
      <c r="P156" s="7"/>
    </row>
    <row r="157" spans="3:16" x14ac:dyDescent="0.25">
      <c r="D157" s="7"/>
      <c r="E157" s="7"/>
      <c r="F157" s="7"/>
      <c r="G157" s="12"/>
      <c r="H157" s="7"/>
      <c r="I157" s="7"/>
      <c r="J157" s="55"/>
      <c r="K157" s="7"/>
      <c r="L157" s="7"/>
      <c r="M157" s="7"/>
      <c r="N157" s="7"/>
      <c r="O157" s="7"/>
      <c r="P157" s="7"/>
    </row>
    <row r="158" spans="3:16" x14ac:dyDescent="0.25">
      <c r="C158" s="12"/>
      <c r="D158" s="7"/>
      <c r="E158" s="7"/>
      <c r="F158" s="7"/>
      <c r="G158" s="8"/>
      <c r="H158" s="7"/>
      <c r="I158" s="7"/>
      <c r="J158" s="55"/>
      <c r="K158" s="7"/>
      <c r="L158" s="7"/>
      <c r="M158" s="7"/>
      <c r="N158" s="7"/>
      <c r="O158" s="7"/>
      <c r="P158" s="7"/>
    </row>
    <row r="159" spans="3:16" x14ac:dyDescent="0.25">
      <c r="D159" s="7"/>
      <c r="E159" s="7"/>
      <c r="F159" s="7"/>
      <c r="G159" s="12"/>
      <c r="H159" s="7"/>
      <c r="I159" s="7"/>
      <c r="J159" s="55"/>
      <c r="K159" s="7"/>
      <c r="L159" s="7"/>
      <c r="M159" s="7"/>
      <c r="N159" s="7"/>
      <c r="O159" s="7"/>
      <c r="P159" s="7"/>
    </row>
    <row r="160" spans="3:16" x14ac:dyDescent="0.25">
      <c r="C160" s="12"/>
      <c r="D160" s="7"/>
      <c r="E160" s="7"/>
      <c r="F160" s="7"/>
      <c r="G160" s="8"/>
      <c r="H160" s="7"/>
      <c r="I160" s="7"/>
      <c r="J160" s="55"/>
      <c r="K160" s="7"/>
      <c r="L160" s="7"/>
      <c r="M160" s="7"/>
      <c r="N160" s="7"/>
      <c r="O160" s="7"/>
      <c r="P160" s="7"/>
    </row>
    <row r="161" spans="3:16" x14ac:dyDescent="0.25">
      <c r="D161" s="7"/>
      <c r="E161" s="7"/>
      <c r="F161" s="7"/>
      <c r="G161" s="12"/>
      <c r="H161" s="7"/>
      <c r="I161" s="7"/>
      <c r="J161" s="55"/>
      <c r="K161" s="7"/>
      <c r="L161" s="7"/>
      <c r="M161" s="7"/>
      <c r="N161" s="7"/>
      <c r="O161" s="7"/>
      <c r="P161" s="7"/>
    </row>
    <row r="162" spans="3:16" x14ac:dyDescent="0.25">
      <c r="C162" s="12"/>
      <c r="D162" s="7"/>
      <c r="E162" s="7"/>
      <c r="F162" s="7"/>
      <c r="G162" s="8"/>
      <c r="H162" s="7"/>
      <c r="I162" s="7"/>
      <c r="J162" s="55"/>
      <c r="K162" s="7"/>
      <c r="L162" s="7"/>
      <c r="M162" s="7"/>
      <c r="N162" s="7"/>
      <c r="O162" s="7"/>
      <c r="P162" s="7"/>
    </row>
    <row r="163" spans="3:16" x14ac:dyDescent="0.25">
      <c r="D163" s="7"/>
      <c r="E163" s="7"/>
      <c r="F163" s="7"/>
      <c r="G163" s="12"/>
      <c r="H163" s="7"/>
      <c r="I163" s="7"/>
      <c r="J163" s="55"/>
      <c r="K163" s="7"/>
      <c r="L163" s="7"/>
      <c r="M163" s="7"/>
      <c r="N163" s="7"/>
      <c r="O163" s="7"/>
      <c r="P163" s="7"/>
    </row>
    <row r="164" spans="3:16" x14ac:dyDescent="0.25">
      <c r="C164" s="12"/>
      <c r="D164" s="7"/>
      <c r="E164" s="7"/>
      <c r="F164" s="7"/>
      <c r="G164" s="8"/>
      <c r="H164" s="7"/>
      <c r="I164" s="7"/>
      <c r="J164" s="55"/>
      <c r="K164" s="7"/>
      <c r="L164" s="7"/>
      <c r="M164" s="7"/>
      <c r="N164" s="7"/>
      <c r="O164" s="7"/>
      <c r="P164" s="7"/>
    </row>
    <row r="165" spans="3:16" x14ac:dyDescent="0.25">
      <c r="D165" s="7"/>
      <c r="E165" s="7"/>
      <c r="F165" s="7"/>
      <c r="G165" s="12"/>
      <c r="H165" s="7"/>
      <c r="I165" s="7"/>
      <c r="J165" s="55"/>
      <c r="K165" s="7"/>
      <c r="L165" s="7"/>
      <c r="M165" s="7"/>
      <c r="N165" s="7"/>
      <c r="O165" s="7"/>
      <c r="P165" s="7"/>
    </row>
    <row r="166" spans="3:16" x14ac:dyDescent="0.25">
      <c r="C166" s="12"/>
      <c r="D166" s="7"/>
      <c r="E166" s="7"/>
      <c r="F166" s="7"/>
      <c r="G166" s="8"/>
      <c r="H166" s="7"/>
      <c r="I166" s="7"/>
      <c r="J166" s="55"/>
      <c r="K166" s="7"/>
      <c r="L166" s="7"/>
      <c r="M166" s="7"/>
      <c r="N166" s="7"/>
      <c r="O166" s="7"/>
      <c r="P166" s="7"/>
    </row>
    <row r="167" spans="3:16" x14ac:dyDescent="0.25">
      <c r="D167" s="7"/>
      <c r="E167" s="7"/>
      <c r="F167" s="7"/>
      <c r="G167" s="12"/>
      <c r="H167" s="7"/>
      <c r="I167" s="7"/>
      <c r="J167" s="55"/>
      <c r="K167" s="7"/>
      <c r="L167" s="7"/>
      <c r="M167" s="7"/>
      <c r="N167" s="7"/>
      <c r="O167" s="7"/>
      <c r="P167" s="7"/>
    </row>
    <row r="168" spans="3:16" x14ac:dyDescent="0.25">
      <c r="C168" s="12"/>
      <c r="D168" s="7"/>
      <c r="E168" s="7"/>
      <c r="F168" s="7"/>
      <c r="G168" s="8"/>
      <c r="H168" s="7"/>
      <c r="I168" s="7"/>
      <c r="J168" s="55"/>
      <c r="K168" s="7"/>
      <c r="L168" s="7"/>
      <c r="M168" s="7"/>
      <c r="N168" s="7"/>
      <c r="O168" s="7"/>
      <c r="P168" s="7"/>
    </row>
    <row r="169" spans="3:16" x14ac:dyDescent="0.25">
      <c r="D169" s="7"/>
      <c r="E169" s="7"/>
      <c r="F169" s="7"/>
      <c r="G169" s="12"/>
      <c r="H169" s="7"/>
      <c r="I169" s="7"/>
      <c r="J169" s="55"/>
      <c r="K169" s="7"/>
      <c r="L169" s="7"/>
      <c r="M169" s="7"/>
      <c r="N169" s="7"/>
      <c r="O169" s="7"/>
      <c r="P169" s="7"/>
    </row>
    <row r="170" spans="3:16" x14ac:dyDescent="0.25">
      <c r="C170" s="12"/>
      <c r="D170" s="7"/>
      <c r="E170" s="7"/>
      <c r="F170" s="7"/>
      <c r="G170" s="8"/>
      <c r="H170" s="7"/>
      <c r="I170" s="7"/>
      <c r="J170" s="55"/>
      <c r="K170" s="7"/>
      <c r="L170" s="7"/>
      <c r="M170" s="7"/>
      <c r="N170" s="7"/>
      <c r="O170" s="7"/>
      <c r="P170" s="7"/>
    </row>
    <row r="171" spans="3:16" x14ac:dyDescent="0.25">
      <c r="D171" s="7"/>
      <c r="E171" s="7"/>
      <c r="F171" s="7"/>
      <c r="G171" s="12"/>
      <c r="H171" s="7"/>
      <c r="I171" s="7"/>
      <c r="J171" s="55"/>
      <c r="K171" s="7"/>
      <c r="L171" s="7"/>
      <c r="M171" s="7"/>
      <c r="N171" s="7"/>
      <c r="O171" s="7"/>
      <c r="P171" s="7"/>
    </row>
    <row r="172" spans="3:16" x14ac:dyDescent="0.25">
      <c r="C172" s="12"/>
      <c r="D172" s="7"/>
      <c r="E172" s="7"/>
      <c r="F172" s="7"/>
      <c r="G172" s="8"/>
      <c r="H172" s="7"/>
      <c r="I172" s="7"/>
      <c r="J172" s="55"/>
      <c r="K172" s="7"/>
      <c r="L172" s="7"/>
      <c r="M172" s="7"/>
      <c r="N172" s="7"/>
      <c r="O172" s="7"/>
      <c r="P172" s="7"/>
    </row>
    <row r="173" spans="3:16" x14ac:dyDescent="0.25">
      <c r="D173" s="7"/>
      <c r="E173" s="7"/>
      <c r="F173" s="7"/>
      <c r="G173" s="12"/>
      <c r="H173" s="7"/>
      <c r="I173" s="7"/>
      <c r="J173" s="55"/>
      <c r="K173" s="7"/>
      <c r="L173" s="7"/>
      <c r="M173" s="7"/>
      <c r="N173" s="7"/>
      <c r="O173" s="7"/>
      <c r="P173" s="7"/>
    </row>
    <row r="174" spans="3:16" x14ac:dyDescent="0.25">
      <c r="C174" s="12"/>
      <c r="D174" s="7"/>
      <c r="E174" s="7"/>
      <c r="F174" s="7"/>
      <c r="G174" s="8"/>
      <c r="H174" s="7"/>
      <c r="I174" s="7"/>
      <c r="J174" s="55"/>
      <c r="K174" s="7"/>
      <c r="L174" s="7"/>
      <c r="M174" s="7"/>
      <c r="N174" s="7"/>
      <c r="O174" s="7"/>
      <c r="P174" s="7"/>
    </row>
    <row r="175" spans="3:16" x14ac:dyDescent="0.25">
      <c r="D175" s="7"/>
      <c r="E175" s="7"/>
      <c r="F175" s="7"/>
      <c r="G175" s="12"/>
      <c r="H175" s="7"/>
      <c r="I175" s="7"/>
      <c r="J175" s="55"/>
      <c r="K175" s="7"/>
      <c r="L175" s="7"/>
      <c r="M175" s="7"/>
      <c r="N175" s="7"/>
      <c r="O175" s="7"/>
      <c r="P175" s="7"/>
    </row>
    <row r="176" spans="3:16" x14ac:dyDescent="0.25">
      <c r="C176" s="12"/>
      <c r="D176" s="7"/>
      <c r="E176" s="7"/>
      <c r="F176" s="7"/>
      <c r="G176" s="8"/>
      <c r="H176" s="7"/>
      <c r="I176" s="7"/>
      <c r="J176" s="55"/>
      <c r="K176" s="7"/>
      <c r="L176" s="7"/>
      <c r="M176" s="7"/>
      <c r="N176" s="7"/>
      <c r="O176" s="7"/>
      <c r="P176" s="7"/>
    </row>
    <row r="177" spans="3:16" x14ac:dyDescent="0.25">
      <c r="D177" s="7"/>
      <c r="E177" s="7"/>
      <c r="F177" s="7"/>
      <c r="G177" s="12"/>
      <c r="H177" s="7"/>
      <c r="I177" s="7"/>
      <c r="J177" s="55"/>
      <c r="K177" s="7"/>
      <c r="L177" s="7"/>
      <c r="M177" s="7"/>
      <c r="N177" s="7"/>
      <c r="O177" s="7"/>
      <c r="P177" s="7"/>
    </row>
    <row r="178" spans="3:16" x14ac:dyDescent="0.25">
      <c r="C178" s="12"/>
      <c r="D178" s="7"/>
      <c r="E178" s="7"/>
      <c r="F178" s="7"/>
      <c r="G178" s="8"/>
      <c r="H178" s="7"/>
      <c r="I178" s="7"/>
      <c r="J178" s="55"/>
      <c r="K178" s="7"/>
      <c r="L178" s="7"/>
      <c r="M178" s="7"/>
      <c r="N178" s="7"/>
      <c r="O178" s="7"/>
      <c r="P178" s="7"/>
    </row>
    <row r="179" spans="3:16" x14ac:dyDescent="0.25">
      <c r="D179" s="7"/>
      <c r="E179" s="7"/>
      <c r="F179" s="7"/>
      <c r="G179" s="12"/>
      <c r="H179" s="7"/>
      <c r="I179" s="7"/>
      <c r="J179" s="55"/>
      <c r="K179" s="7"/>
      <c r="L179" s="7"/>
      <c r="M179" s="7"/>
      <c r="N179" s="7"/>
      <c r="O179" s="7"/>
      <c r="P179" s="7"/>
    </row>
    <row r="180" spans="3:16" x14ac:dyDescent="0.25">
      <c r="C180" s="12"/>
      <c r="D180" s="7"/>
      <c r="E180" s="7"/>
      <c r="F180" s="7"/>
      <c r="G180" s="8"/>
      <c r="H180" s="7"/>
      <c r="I180" s="7"/>
      <c r="J180" s="55"/>
      <c r="K180" s="7"/>
      <c r="L180" s="7"/>
      <c r="M180" s="7"/>
      <c r="N180" s="7"/>
      <c r="O180" s="7"/>
      <c r="P180" s="7"/>
    </row>
    <row r="181" spans="3:16" x14ac:dyDescent="0.25">
      <c r="D181" s="7"/>
      <c r="E181" s="7"/>
      <c r="F181" s="7"/>
      <c r="G181" s="12"/>
      <c r="H181" s="7"/>
      <c r="I181" s="7"/>
      <c r="J181" s="55"/>
      <c r="K181" s="7"/>
      <c r="L181" s="7"/>
      <c r="M181" s="7"/>
      <c r="N181" s="7"/>
      <c r="O181" s="7"/>
      <c r="P181" s="7"/>
    </row>
    <row r="182" spans="3:16" x14ac:dyDescent="0.25">
      <c r="C182" s="12"/>
      <c r="D182" s="7"/>
      <c r="E182" s="7"/>
      <c r="F182" s="7"/>
      <c r="G182" s="8"/>
      <c r="H182" s="7"/>
      <c r="I182" s="7"/>
      <c r="J182" s="55"/>
      <c r="K182" s="7"/>
      <c r="L182" s="7"/>
      <c r="M182" s="7"/>
      <c r="N182" s="7"/>
      <c r="O182" s="7"/>
      <c r="P182" s="7"/>
    </row>
    <row r="183" spans="3:16" x14ac:dyDescent="0.25">
      <c r="D183" s="7"/>
      <c r="E183" s="7"/>
      <c r="F183" s="7"/>
      <c r="G183" s="12"/>
      <c r="H183" s="7"/>
      <c r="I183" s="7"/>
      <c r="J183" s="55"/>
      <c r="K183" s="7"/>
      <c r="L183" s="7"/>
      <c r="M183" s="7"/>
      <c r="N183" s="7"/>
      <c r="O183" s="7"/>
      <c r="P183" s="7"/>
    </row>
    <row r="184" spans="3:16" x14ac:dyDescent="0.25">
      <c r="C184" s="12"/>
      <c r="D184" s="7"/>
      <c r="E184" s="7"/>
      <c r="F184" s="7"/>
      <c r="G184" s="8"/>
      <c r="H184" s="7"/>
      <c r="I184" s="7"/>
      <c r="J184" s="55"/>
      <c r="K184" s="7"/>
      <c r="L184" s="7"/>
      <c r="M184" s="7"/>
      <c r="N184" s="7"/>
      <c r="O184" s="7"/>
      <c r="P184" s="7"/>
    </row>
    <row r="185" spans="3:16" x14ac:dyDescent="0.25">
      <c r="D185" s="7"/>
      <c r="E185" s="7"/>
      <c r="F185" s="7"/>
      <c r="G185" s="12"/>
      <c r="H185" s="7"/>
      <c r="I185" s="7"/>
      <c r="J185" s="55"/>
      <c r="K185" s="7"/>
      <c r="L185" s="7"/>
      <c r="M185" s="7"/>
      <c r="N185" s="7"/>
      <c r="O185" s="7"/>
      <c r="P185" s="7"/>
    </row>
    <row r="186" spans="3:16" x14ac:dyDescent="0.25">
      <c r="C186" s="12"/>
      <c r="D186" s="7"/>
      <c r="E186" s="7"/>
      <c r="F186" s="7"/>
      <c r="G186" s="8"/>
      <c r="H186" s="7"/>
      <c r="I186" s="7"/>
      <c r="J186" s="55"/>
      <c r="K186" s="7"/>
      <c r="L186" s="7"/>
      <c r="M186" s="7"/>
      <c r="N186" s="7"/>
      <c r="O186" s="7"/>
      <c r="P186" s="7"/>
    </row>
    <row r="187" spans="3:16" x14ac:dyDescent="0.25">
      <c r="D187" s="7"/>
      <c r="E187" s="7"/>
      <c r="F187" s="7"/>
      <c r="G187" s="12"/>
      <c r="H187" s="7"/>
      <c r="I187" s="7"/>
      <c r="J187" s="55"/>
      <c r="K187" s="7"/>
      <c r="L187" s="7"/>
      <c r="M187" s="7"/>
      <c r="N187" s="7"/>
      <c r="O187" s="7"/>
      <c r="P187" s="7"/>
    </row>
    <row r="188" spans="3:16" x14ac:dyDescent="0.25">
      <c r="C188" s="12"/>
      <c r="D188" s="7"/>
      <c r="E188" s="7"/>
      <c r="F188" s="7"/>
      <c r="G188" s="8"/>
      <c r="H188" s="7"/>
      <c r="I188" s="7"/>
      <c r="J188" s="55"/>
      <c r="K188" s="7"/>
      <c r="L188" s="7"/>
      <c r="M188" s="7"/>
      <c r="N188" s="7"/>
      <c r="O188" s="7"/>
      <c r="P188" s="7"/>
    </row>
    <row r="189" spans="3:16" x14ac:dyDescent="0.25">
      <c r="D189" s="7"/>
      <c r="E189" s="7"/>
      <c r="F189" s="7"/>
      <c r="G189" s="12"/>
      <c r="H189" s="7"/>
      <c r="I189" s="7"/>
      <c r="J189" s="55"/>
      <c r="K189" s="7"/>
      <c r="L189" s="7"/>
      <c r="M189" s="7"/>
      <c r="N189" s="7"/>
      <c r="O189" s="7"/>
      <c r="P189" s="7"/>
    </row>
    <row r="190" spans="3:16" x14ac:dyDescent="0.25">
      <c r="C190" s="12"/>
      <c r="D190" s="7"/>
      <c r="E190" s="7"/>
      <c r="F190" s="7"/>
      <c r="G190" s="8"/>
      <c r="H190" s="7"/>
      <c r="I190" s="7"/>
      <c r="J190" s="55"/>
      <c r="K190" s="7"/>
      <c r="L190" s="7"/>
      <c r="M190" s="7"/>
      <c r="N190" s="7"/>
      <c r="O190" s="7"/>
      <c r="P190" s="7"/>
    </row>
    <row r="191" spans="3:16" x14ac:dyDescent="0.25">
      <c r="D191" s="7"/>
      <c r="E191" s="7"/>
      <c r="F191" s="7"/>
      <c r="G191" s="12"/>
      <c r="H191" s="7"/>
      <c r="I191" s="7"/>
      <c r="J191" s="55"/>
      <c r="K191" s="7"/>
      <c r="L191" s="7"/>
      <c r="M191" s="7"/>
      <c r="N191" s="7"/>
      <c r="O191" s="7"/>
      <c r="P191" s="7"/>
    </row>
    <row r="192" spans="3:16" x14ac:dyDescent="0.25">
      <c r="C192" s="12"/>
      <c r="D192" s="7"/>
      <c r="E192" s="7"/>
      <c r="F192" s="7"/>
      <c r="G192" s="8"/>
      <c r="H192" s="7"/>
      <c r="I192" s="7"/>
      <c r="J192" s="55"/>
      <c r="K192" s="7"/>
      <c r="L192" s="7"/>
      <c r="M192" s="7"/>
      <c r="N192" s="7"/>
      <c r="O192" s="7"/>
      <c r="P192" s="7"/>
    </row>
    <row r="193" spans="3:16" x14ac:dyDescent="0.25">
      <c r="D193" s="7"/>
      <c r="E193" s="7"/>
      <c r="F193" s="7"/>
      <c r="G193" s="12"/>
      <c r="H193" s="7"/>
      <c r="I193" s="7"/>
      <c r="J193" s="55"/>
      <c r="K193" s="7"/>
      <c r="L193" s="7"/>
      <c r="M193" s="7"/>
      <c r="N193" s="7"/>
      <c r="O193" s="7"/>
      <c r="P193" s="7"/>
    </row>
    <row r="194" spans="3:16" x14ac:dyDescent="0.25">
      <c r="C194" s="12"/>
      <c r="D194" s="7"/>
      <c r="E194" s="7"/>
      <c r="F194" s="7"/>
      <c r="G194" s="8"/>
      <c r="H194" s="7"/>
      <c r="I194" s="7"/>
      <c r="J194" s="55"/>
      <c r="K194" s="7"/>
      <c r="L194" s="7"/>
      <c r="M194" s="7"/>
      <c r="N194" s="7"/>
      <c r="O194" s="7"/>
      <c r="P194" s="7"/>
    </row>
    <row r="195" spans="3:16" x14ac:dyDescent="0.25">
      <c r="D195" s="7"/>
      <c r="E195" s="7"/>
      <c r="F195" s="7"/>
      <c r="G195" s="12"/>
      <c r="H195" s="7"/>
      <c r="I195" s="7"/>
      <c r="J195" s="55"/>
      <c r="K195" s="7"/>
      <c r="L195" s="7"/>
      <c r="M195" s="7"/>
      <c r="N195" s="7"/>
      <c r="O195" s="7"/>
      <c r="P195" s="7"/>
    </row>
    <row r="196" spans="3:16" x14ac:dyDescent="0.25">
      <c r="C196" s="12"/>
      <c r="D196" s="7"/>
      <c r="E196" s="7"/>
      <c r="F196" s="7"/>
      <c r="G196" s="8"/>
      <c r="H196" s="7"/>
      <c r="I196" s="7"/>
      <c r="J196" s="55"/>
      <c r="K196" s="7"/>
      <c r="L196" s="7"/>
      <c r="M196" s="7"/>
      <c r="N196" s="7"/>
      <c r="O196" s="7"/>
      <c r="P196" s="7"/>
    </row>
    <row r="197" spans="3:16" x14ac:dyDescent="0.25">
      <c r="D197" s="7"/>
      <c r="E197" s="7"/>
      <c r="F197" s="7"/>
      <c r="G197" s="12"/>
      <c r="H197" s="7"/>
      <c r="I197" s="7"/>
      <c r="J197" s="55"/>
      <c r="K197" s="7"/>
      <c r="L197" s="7"/>
      <c r="M197" s="7"/>
      <c r="N197" s="7"/>
      <c r="O197" s="7"/>
      <c r="P197" s="7"/>
    </row>
    <row r="198" spans="3:16" x14ac:dyDescent="0.25">
      <c r="C198" s="12"/>
      <c r="D198" s="7"/>
      <c r="E198" s="7"/>
      <c r="F198" s="7"/>
      <c r="G198" s="8"/>
      <c r="H198" s="7"/>
      <c r="I198" s="7"/>
      <c r="J198" s="55"/>
      <c r="K198" s="7"/>
      <c r="L198" s="7"/>
      <c r="M198" s="7"/>
      <c r="N198" s="7"/>
      <c r="O198" s="7"/>
      <c r="P198" s="7"/>
    </row>
    <row r="199" spans="3:16" x14ac:dyDescent="0.25">
      <c r="D199" s="7"/>
      <c r="E199" s="7"/>
      <c r="F199" s="7"/>
      <c r="G199" s="12"/>
      <c r="H199" s="7"/>
      <c r="I199" s="7"/>
      <c r="J199" s="55"/>
      <c r="K199" s="7"/>
      <c r="L199" s="7"/>
      <c r="M199" s="7"/>
      <c r="N199" s="7"/>
      <c r="O199" s="7"/>
      <c r="P199" s="7"/>
    </row>
    <row r="200" spans="3:16" x14ac:dyDescent="0.25">
      <c r="C200" s="12"/>
      <c r="D200" s="7"/>
      <c r="E200" s="7"/>
      <c r="F200" s="7"/>
      <c r="G200" s="8"/>
      <c r="H200" s="7"/>
      <c r="I200" s="7"/>
      <c r="J200" s="55"/>
      <c r="K200" s="7"/>
      <c r="L200" s="7"/>
      <c r="M200" s="7"/>
      <c r="N200" s="7"/>
      <c r="O200" s="7"/>
      <c r="P200" s="7"/>
    </row>
    <row r="201" spans="3:16" x14ac:dyDescent="0.25">
      <c r="D201" s="7"/>
      <c r="E201" s="7"/>
      <c r="F201" s="7"/>
      <c r="G201" s="12"/>
      <c r="H201" s="7"/>
      <c r="I201" s="7"/>
      <c r="J201" s="55"/>
      <c r="K201" s="7"/>
      <c r="L201" s="7"/>
      <c r="M201" s="7"/>
      <c r="N201" s="7"/>
      <c r="O201" s="7"/>
      <c r="P201" s="7"/>
    </row>
    <row r="202" spans="3:16" x14ac:dyDescent="0.25">
      <c r="C202" s="12"/>
      <c r="D202" s="7"/>
      <c r="E202" s="7"/>
      <c r="F202" s="7"/>
      <c r="G202" s="8"/>
      <c r="H202" s="7"/>
      <c r="I202" s="7"/>
      <c r="J202" s="55"/>
      <c r="K202" s="7"/>
      <c r="L202" s="7"/>
      <c r="M202" s="7"/>
      <c r="N202" s="7"/>
      <c r="O202" s="7"/>
      <c r="P202" s="7"/>
    </row>
    <row r="203" spans="3:16" x14ac:dyDescent="0.25">
      <c r="D203" s="7"/>
      <c r="E203" s="7"/>
      <c r="F203" s="7"/>
      <c r="G203" s="12"/>
      <c r="H203" s="7"/>
      <c r="I203" s="7"/>
      <c r="J203" s="55"/>
      <c r="K203" s="7"/>
      <c r="L203" s="7"/>
      <c r="M203" s="7"/>
      <c r="N203" s="7"/>
      <c r="O203" s="7"/>
      <c r="P203" s="7"/>
    </row>
    <row r="204" spans="3:16" x14ac:dyDescent="0.25">
      <c r="C204" s="12"/>
      <c r="D204" s="7"/>
      <c r="E204" s="7"/>
      <c r="F204" s="7"/>
      <c r="G204" s="8"/>
      <c r="H204" s="7"/>
      <c r="I204" s="7"/>
      <c r="J204" s="55"/>
      <c r="K204" s="7"/>
      <c r="L204" s="7"/>
      <c r="M204" s="7"/>
      <c r="N204" s="7"/>
      <c r="O204" s="7"/>
      <c r="P204" s="7"/>
    </row>
    <row r="205" spans="3:16" x14ac:dyDescent="0.25">
      <c r="D205" s="7"/>
      <c r="E205" s="7"/>
      <c r="F205" s="7"/>
      <c r="G205" s="12"/>
      <c r="H205" s="7"/>
      <c r="I205" s="7"/>
      <c r="J205" s="55"/>
      <c r="K205" s="7"/>
      <c r="L205" s="7"/>
      <c r="M205" s="7"/>
      <c r="N205" s="7"/>
      <c r="O205" s="7"/>
      <c r="P205" s="7"/>
    </row>
    <row r="206" spans="3:16" x14ac:dyDescent="0.25">
      <c r="C206" s="12"/>
      <c r="D206" s="7"/>
      <c r="E206" s="7"/>
      <c r="F206" s="7"/>
      <c r="G206" s="8"/>
      <c r="H206" s="7"/>
      <c r="I206" s="7"/>
      <c r="J206" s="55"/>
      <c r="K206" s="7"/>
      <c r="L206" s="7"/>
      <c r="M206" s="7"/>
      <c r="N206" s="7"/>
      <c r="O206" s="7"/>
      <c r="P206" s="7"/>
    </row>
    <row r="207" spans="3:16" x14ac:dyDescent="0.25">
      <c r="D207" s="7"/>
      <c r="E207" s="7"/>
      <c r="F207" s="7"/>
      <c r="G207" s="12"/>
      <c r="H207" s="7"/>
      <c r="I207" s="7"/>
      <c r="J207" s="55"/>
      <c r="K207" s="7"/>
      <c r="L207" s="7"/>
      <c r="M207" s="7"/>
      <c r="N207" s="7"/>
      <c r="O207" s="7"/>
      <c r="P207" s="7"/>
    </row>
    <row r="208" spans="3:16" x14ac:dyDescent="0.25">
      <c r="C208" s="12"/>
      <c r="D208" s="7"/>
      <c r="E208" s="7"/>
      <c r="F208" s="7"/>
      <c r="G208" s="8"/>
      <c r="H208" s="7"/>
      <c r="I208" s="7"/>
      <c r="J208" s="55"/>
      <c r="K208" s="7"/>
      <c r="L208" s="7"/>
      <c r="M208" s="7"/>
      <c r="N208" s="7"/>
      <c r="O208" s="7"/>
      <c r="P208" s="7"/>
    </row>
    <row r="209" spans="3:16" x14ac:dyDescent="0.25">
      <c r="D209" s="7"/>
      <c r="E209" s="7"/>
      <c r="F209" s="7"/>
      <c r="G209" s="12"/>
      <c r="H209" s="7"/>
      <c r="I209" s="7"/>
      <c r="J209" s="55"/>
      <c r="K209" s="7"/>
      <c r="L209" s="7"/>
      <c r="M209" s="7"/>
      <c r="N209" s="7"/>
      <c r="O209" s="7"/>
      <c r="P209" s="7"/>
    </row>
    <row r="210" spans="3:16" x14ac:dyDescent="0.25">
      <c r="C210" s="12"/>
      <c r="D210" s="7"/>
      <c r="E210" s="7"/>
      <c r="F210" s="7"/>
      <c r="G210" s="8"/>
      <c r="H210" s="7"/>
      <c r="I210" s="7"/>
      <c r="J210" s="55"/>
      <c r="K210" s="7"/>
      <c r="L210" s="7"/>
      <c r="M210" s="7"/>
      <c r="N210" s="7"/>
      <c r="O210" s="7"/>
      <c r="P210" s="7"/>
    </row>
    <row r="211" spans="3:16" x14ac:dyDescent="0.25">
      <c r="D211" s="7"/>
      <c r="E211" s="7"/>
      <c r="F211" s="7"/>
      <c r="G211" s="12"/>
      <c r="H211" s="7"/>
      <c r="I211" s="7"/>
      <c r="J211" s="55"/>
      <c r="K211" s="7"/>
      <c r="L211" s="7"/>
      <c r="M211" s="7"/>
      <c r="N211" s="7"/>
      <c r="O211" s="7"/>
      <c r="P211" s="7"/>
    </row>
    <row r="212" spans="3:16" x14ac:dyDescent="0.25">
      <c r="C212" s="12"/>
      <c r="D212" s="7"/>
      <c r="E212" s="7"/>
      <c r="F212" s="7"/>
      <c r="G212" s="8"/>
      <c r="H212" s="7"/>
      <c r="I212" s="7"/>
      <c r="J212" s="55"/>
      <c r="K212" s="7"/>
      <c r="L212" s="7"/>
      <c r="M212" s="7"/>
      <c r="N212" s="7"/>
      <c r="O212" s="7"/>
      <c r="P212" s="7"/>
    </row>
    <row r="213" spans="3:16" x14ac:dyDescent="0.25">
      <c r="D213" s="7"/>
      <c r="E213" s="7"/>
      <c r="F213" s="7"/>
      <c r="G213" s="12"/>
      <c r="H213" s="7"/>
      <c r="I213" s="7"/>
      <c r="J213" s="55"/>
      <c r="K213" s="7"/>
      <c r="L213" s="7"/>
      <c r="M213" s="7"/>
      <c r="N213" s="7"/>
      <c r="O213" s="7"/>
      <c r="P213" s="7"/>
    </row>
    <row r="214" spans="3:16" x14ac:dyDescent="0.25">
      <c r="C214" s="12"/>
      <c r="D214" s="7"/>
      <c r="E214" s="7"/>
      <c r="F214" s="7"/>
      <c r="G214" s="8"/>
      <c r="H214" s="7"/>
      <c r="I214" s="7"/>
      <c r="J214" s="55"/>
      <c r="K214" s="7"/>
      <c r="L214" s="7"/>
      <c r="M214" s="7"/>
      <c r="N214" s="7"/>
      <c r="O214" s="7"/>
      <c r="P214" s="7"/>
    </row>
    <row r="215" spans="3:16" x14ac:dyDescent="0.25">
      <c r="D215" s="7"/>
      <c r="E215" s="7"/>
      <c r="F215" s="7"/>
      <c r="G215" s="12"/>
      <c r="H215" s="7"/>
      <c r="I215" s="7"/>
      <c r="J215" s="55"/>
      <c r="K215" s="7"/>
      <c r="L215" s="7"/>
      <c r="M215" s="7"/>
      <c r="N215" s="7"/>
      <c r="O215" s="7"/>
      <c r="P215" s="7"/>
    </row>
    <row r="216" spans="3:16" x14ac:dyDescent="0.25">
      <c r="C216" s="12"/>
      <c r="D216" s="7"/>
      <c r="E216" s="7"/>
      <c r="F216" s="7"/>
      <c r="G216" s="8"/>
      <c r="H216" s="7"/>
      <c r="I216" s="7"/>
      <c r="J216" s="55"/>
      <c r="K216" s="7"/>
      <c r="L216" s="7"/>
      <c r="M216" s="7"/>
      <c r="N216" s="7"/>
      <c r="O216" s="7"/>
      <c r="P216" s="7"/>
    </row>
    <row r="217" spans="3:16" x14ac:dyDescent="0.25">
      <c r="D217" s="7"/>
      <c r="E217" s="7"/>
      <c r="F217" s="7"/>
      <c r="G217" s="12"/>
      <c r="H217" s="7"/>
      <c r="I217" s="7"/>
      <c r="J217" s="55"/>
      <c r="K217" s="7"/>
      <c r="L217" s="7"/>
      <c r="M217" s="7"/>
      <c r="N217" s="7"/>
      <c r="O217" s="7"/>
      <c r="P217" s="7"/>
    </row>
    <row r="218" spans="3:16" x14ac:dyDescent="0.25">
      <c r="C218" s="12"/>
      <c r="D218" s="7"/>
      <c r="E218" s="7"/>
      <c r="F218" s="7"/>
      <c r="G218" s="8"/>
      <c r="H218" s="7"/>
      <c r="I218" s="7"/>
      <c r="J218" s="55"/>
      <c r="K218" s="7"/>
      <c r="L218" s="7"/>
      <c r="M218" s="7"/>
      <c r="N218" s="7"/>
      <c r="O218" s="7"/>
      <c r="P218" s="7"/>
    </row>
    <row r="219" spans="3:16" x14ac:dyDescent="0.25">
      <c r="D219" s="7"/>
      <c r="E219" s="7"/>
      <c r="F219" s="7"/>
      <c r="G219" s="12"/>
      <c r="H219" s="7"/>
      <c r="I219" s="7"/>
      <c r="J219" s="55"/>
      <c r="K219" s="7"/>
      <c r="L219" s="7"/>
      <c r="M219" s="7"/>
      <c r="N219" s="7"/>
      <c r="O219" s="7"/>
      <c r="P219" s="7"/>
    </row>
    <row r="220" spans="3:16" x14ac:dyDescent="0.25">
      <c r="C220" s="12"/>
      <c r="D220" s="7"/>
      <c r="E220" s="7"/>
      <c r="F220" s="7"/>
      <c r="G220" s="8"/>
      <c r="H220" s="7"/>
      <c r="I220" s="7"/>
      <c r="J220" s="55"/>
      <c r="K220" s="7"/>
      <c r="L220" s="7"/>
      <c r="M220" s="7"/>
      <c r="N220" s="7"/>
      <c r="O220" s="7"/>
      <c r="P220" s="7"/>
    </row>
    <row r="221" spans="3:16" x14ac:dyDescent="0.25">
      <c r="D221" s="7"/>
      <c r="E221" s="7"/>
      <c r="F221" s="7"/>
      <c r="G221" s="12"/>
      <c r="H221" s="7"/>
      <c r="I221" s="7"/>
      <c r="J221" s="55"/>
      <c r="K221" s="7"/>
      <c r="L221" s="7"/>
      <c r="M221" s="7"/>
      <c r="N221" s="7"/>
      <c r="O221" s="7"/>
      <c r="P221" s="7"/>
    </row>
    <row r="222" spans="3:16" x14ac:dyDescent="0.25">
      <c r="C222" s="12"/>
      <c r="D222" s="7"/>
      <c r="E222" s="7"/>
      <c r="F222" s="7"/>
      <c r="G222" s="8"/>
      <c r="H222" s="7"/>
      <c r="I222" s="7"/>
      <c r="J222" s="55"/>
      <c r="K222" s="7"/>
      <c r="L222" s="7"/>
      <c r="M222" s="7"/>
      <c r="N222" s="7"/>
      <c r="O222" s="7"/>
      <c r="P222" s="7"/>
    </row>
    <row r="223" spans="3:16" x14ac:dyDescent="0.25">
      <c r="D223" s="7"/>
      <c r="E223" s="7"/>
      <c r="F223" s="7"/>
      <c r="G223" s="12"/>
      <c r="H223" s="7"/>
      <c r="I223" s="7"/>
      <c r="J223" s="55"/>
      <c r="K223" s="7"/>
      <c r="L223" s="7"/>
      <c r="M223" s="7"/>
      <c r="N223" s="7"/>
      <c r="O223" s="7"/>
      <c r="P223" s="7"/>
    </row>
    <row r="224" spans="3:16" x14ac:dyDescent="0.25">
      <c r="C224" s="12"/>
      <c r="D224" s="7"/>
      <c r="E224" s="7"/>
      <c r="F224" s="7"/>
      <c r="G224" s="8"/>
      <c r="H224" s="7"/>
      <c r="I224" s="7"/>
      <c r="J224" s="55"/>
      <c r="K224" s="7"/>
      <c r="L224" s="7"/>
      <c r="M224" s="7"/>
      <c r="N224" s="7"/>
      <c r="O224" s="7"/>
      <c r="P224" s="7"/>
    </row>
    <row r="225" spans="3:16" x14ac:dyDescent="0.25">
      <c r="D225" s="7"/>
      <c r="E225" s="7"/>
      <c r="F225" s="7"/>
      <c r="G225" s="12"/>
      <c r="H225" s="7"/>
      <c r="I225" s="7"/>
      <c r="J225" s="55"/>
      <c r="K225" s="7"/>
      <c r="L225" s="7"/>
      <c r="M225" s="7"/>
      <c r="N225" s="7"/>
      <c r="O225" s="7"/>
      <c r="P225" s="7"/>
    </row>
    <row r="226" spans="3:16" x14ac:dyDescent="0.25">
      <c r="C226" s="12"/>
      <c r="D226" s="7"/>
      <c r="E226" s="7"/>
      <c r="F226" s="7"/>
      <c r="G226" s="8"/>
      <c r="H226" s="7"/>
      <c r="I226" s="7"/>
      <c r="J226" s="55"/>
      <c r="K226" s="7"/>
      <c r="L226" s="7"/>
      <c r="M226" s="7"/>
      <c r="N226" s="7"/>
      <c r="O226" s="7"/>
      <c r="P226" s="7"/>
    </row>
    <row r="227" spans="3:16" x14ac:dyDescent="0.25">
      <c r="D227" s="7"/>
      <c r="E227" s="7"/>
      <c r="F227" s="7"/>
      <c r="G227" s="12"/>
      <c r="H227" s="7"/>
      <c r="I227" s="7"/>
      <c r="J227" s="55"/>
      <c r="K227" s="7"/>
      <c r="L227" s="7"/>
      <c r="M227" s="7"/>
      <c r="N227" s="7"/>
      <c r="O227" s="7"/>
      <c r="P227" s="7"/>
    </row>
    <row r="228" spans="3:16" x14ac:dyDescent="0.25">
      <c r="C228" s="12"/>
      <c r="D228" s="7"/>
      <c r="E228" s="7"/>
      <c r="F228" s="7"/>
      <c r="G228" s="8"/>
      <c r="H228" s="7"/>
      <c r="I228" s="7"/>
      <c r="J228" s="55"/>
      <c r="K228" s="7"/>
      <c r="L228" s="7"/>
      <c r="M228" s="7"/>
      <c r="N228" s="7"/>
      <c r="O228" s="7"/>
      <c r="P228" s="7"/>
    </row>
    <row r="229" spans="3:16" x14ac:dyDescent="0.25">
      <c r="D229" s="7"/>
      <c r="E229" s="7"/>
      <c r="F229" s="7"/>
      <c r="G229" s="12"/>
      <c r="H229" s="7"/>
      <c r="I229" s="7"/>
      <c r="J229" s="55"/>
      <c r="K229" s="7"/>
      <c r="L229" s="7"/>
      <c r="M229" s="7"/>
      <c r="N229" s="7"/>
      <c r="O229" s="7"/>
      <c r="P229" s="7"/>
    </row>
    <row r="230" spans="3:16" x14ac:dyDescent="0.25">
      <c r="C230" s="12"/>
      <c r="D230" s="7"/>
      <c r="E230" s="7"/>
      <c r="F230" s="7"/>
      <c r="G230" s="8"/>
      <c r="H230" s="7"/>
      <c r="I230" s="7"/>
      <c r="J230" s="55"/>
      <c r="K230" s="7"/>
      <c r="L230" s="7"/>
      <c r="M230" s="7"/>
      <c r="N230" s="7"/>
      <c r="O230" s="7"/>
      <c r="P230" s="7"/>
    </row>
    <row r="231" spans="3:16" x14ac:dyDescent="0.25">
      <c r="D231" s="7"/>
      <c r="E231" s="7"/>
      <c r="F231" s="7"/>
      <c r="G231" s="12"/>
      <c r="H231" s="7"/>
      <c r="I231" s="7"/>
      <c r="J231" s="55"/>
      <c r="K231" s="7"/>
      <c r="L231" s="7"/>
      <c r="M231" s="7"/>
      <c r="N231" s="7"/>
      <c r="O231" s="7"/>
      <c r="P231" s="7"/>
    </row>
    <row r="232" spans="3:16" x14ac:dyDescent="0.25">
      <c r="C232" s="12"/>
      <c r="D232" s="7"/>
      <c r="E232" s="7"/>
      <c r="F232" s="7"/>
      <c r="G232" s="8"/>
      <c r="H232" s="7"/>
      <c r="I232" s="7"/>
      <c r="J232" s="55"/>
      <c r="K232" s="7"/>
      <c r="L232" s="7"/>
      <c r="M232" s="7"/>
      <c r="N232" s="7"/>
      <c r="O232" s="7"/>
      <c r="P232" s="7"/>
    </row>
    <row r="233" spans="3:16" x14ac:dyDescent="0.25">
      <c r="D233" s="7"/>
      <c r="E233" s="7"/>
      <c r="F233" s="7"/>
      <c r="G233" s="12"/>
      <c r="H233" s="7"/>
      <c r="I233" s="7"/>
      <c r="J233" s="55"/>
      <c r="K233" s="7"/>
      <c r="L233" s="7"/>
      <c r="M233" s="7"/>
      <c r="N233" s="7"/>
      <c r="O233" s="7"/>
      <c r="P233" s="7"/>
    </row>
    <row r="234" spans="3:16" x14ac:dyDescent="0.25">
      <c r="C234" s="12"/>
      <c r="D234" s="7"/>
      <c r="E234" s="7"/>
      <c r="F234" s="7"/>
      <c r="G234" s="8"/>
      <c r="H234" s="7"/>
      <c r="I234" s="7"/>
      <c r="J234" s="55"/>
      <c r="K234" s="7"/>
      <c r="L234" s="7"/>
      <c r="M234" s="7"/>
      <c r="N234" s="7"/>
      <c r="O234" s="7"/>
      <c r="P234" s="7"/>
    </row>
    <row r="235" spans="3:16" x14ac:dyDescent="0.25">
      <c r="D235" s="7"/>
      <c r="E235" s="7"/>
      <c r="F235" s="7"/>
      <c r="G235" s="12"/>
      <c r="H235" s="7"/>
      <c r="I235" s="7"/>
      <c r="J235" s="55"/>
      <c r="K235" s="7"/>
      <c r="L235" s="7"/>
      <c r="M235" s="7"/>
      <c r="N235" s="7"/>
      <c r="O235" s="7"/>
      <c r="P235" s="7"/>
    </row>
    <row r="236" spans="3:16" x14ac:dyDescent="0.25">
      <c r="C236" s="12"/>
      <c r="D236" s="7"/>
      <c r="E236" s="7"/>
      <c r="F236" s="7"/>
      <c r="G236" s="8"/>
      <c r="H236" s="7"/>
      <c r="I236" s="7"/>
      <c r="J236" s="55"/>
      <c r="K236" s="7"/>
      <c r="L236" s="7"/>
      <c r="M236" s="7"/>
      <c r="N236" s="7"/>
      <c r="O236" s="7"/>
      <c r="P236" s="7"/>
    </row>
    <row r="237" spans="3:16" x14ac:dyDescent="0.25">
      <c r="D237" s="7"/>
      <c r="E237" s="7"/>
      <c r="F237" s="7"/>
      <c r="G237" s="12"/>
      <c r="H237" s="7"/>
      <c r="I237" s="7"/>
      <c r="J237" s="55"/>
      <c r="K237" s="7"/>
      <c r="L237" s="7"/>
      <c r="M237" s="7"/>
      <c r="N237" s="7"/>
      <c r="O237" s="7"/>
      <c r="P237" s="7"/>
    </row>
    <row r="238" spans="3:16" x14ac:dyDescent="0.25">
      <c r="C238" s="12"/>
      <c r="D238" s="7"/>
      <c r="E238" s="7"/>
      <c r="F238" s="7"/>
      <c r="G238" s="8"/>
      <c r="H238" s="7"/>
      <c r="I238" s="7"/>
      <c r="J238" s="55"/>
      <c r="K238" s="7"/>
      <c r="L238" s="7"/>
      <c r="M238" s="7"/>
      <c r="N238" s="7"/>
      <c r="O238" s="7"/>
      <c r="P238" s="7"/>
    </row>
    <row r="239" spans="3:16" x14ac:dyDescent="0.25">
      <c r="D239" s="7"/>
      <c r="E239" s="7"/>
      <c r="F239" s="7"/>
      <c r="G239" s="12"/>
      <c r="H239" s="7"/>
      <c r="I239" s="7"/>
      <c r="J239" s="55"/>
      <c r="K239" s="7"/>
      <c r="L239" s="7"/>
      <c r="M239" s="7"/>
      <c r="N239" s="7"/>
      <c r="O239" s="7"/>
      <c r="P239" s="7"/>
    </row>
    <row r="240" spans="3:16" x14ac:dyDescent="0.25">
      <c r="C240" s="12"/>
      <c r="D240" s="7"/>
      <c r="E240" s="7"/>
      <c r="F240" s="7"/>
      <c r="G240" s="8"/>
      <c r="H240" s="7"/>
      <c r="I240" s="7"/>
      <c r="J240" s="55"/>
      <c r="K240" s="7"/>
      <c r="L240" s="7"/>
      <c r="M240" s="7"/>
      <c r="N240" s="7"/>
      <c r="O240" s="7"/>
      <c r="P240" s="7"/>
    </row>
    <row r="241" spans="3:16" x14ac:dyDescent="0.25">
      <c r="D241" s="7"/>
      <c r="E241" s="7"/>
      <c r="F241" s="7"/>
      <c r="G241" s="12"/>
      <c r="H241" s="7"/>
      <c r="I241" s="7"/>
      <c r="J241" s="55"/>
      <c r="K241" s="7"/>
      <c r="L241" s="7"/>
      <c r="M241" s="7"/>
      <c r="N241" s="7"/>
      <c r="O241" s="7"/>
      <c r="P241" s="7"/>
    </row>
    <row r="242" spans="3:16" x14ac:dyDescent="0.25">
      <c r="C242" s="12"/>
      <c r="D242" s="7"/>
      <c r="E242" s="7"/>
      <c r="F242" s="7"/>
      <c r="G242" s="8"/>
      <c r="H242" s="7"/>
      <c r="I242" s="7"/>
      <c r="J242" s="55"/>
      <c r="K242" s="7"/>
      <c r="L242" s="7"/>
      <c r="M242" s="7"/>
      <c r="N242" s="7"/>
      <c r="O242" s="7"/>
      <c r="P242" s="7"/>
    </row>
    <row r="243" spans="3:16" x14ac:dyDescent="0.25">
      <c r="D243" s="7"/>
      <c r="E243" s="7"/>
      <c r="F243" s="7"/>
      <c r="G243" s="12"/>
      <c r="H243" s="7"/>
      <c r="I243" s="7"/>
      <c r="J243" s="55"/>
      <c r="K243" s="7"/>
      <c r="L243" s="7"/>
      <c r="M243" s="7"/>
      <c r="N243" s="7"/>
      <c r="O243" s="7"/>
      <c r="P243" s="7"/>
    </row>
    <row r="244" spans="3:16" x14ac:dyDescent="0.25">
      <c r="C244" s="12"/>
      <c r="D244" s="7"/>
      <c r="E244" s="7"/>
      <c r="F244" s="7"/>
      <c r="G244" s="8"/>
      <c r="H244" s="7"/>
      <c r="I244" s="7"/>
      <c r="J244" s="55"/>
      <c r="K244" s="7"/>
      <c r="L244" s="7"/>
      <c r="M244" s="7"/>
      <c r="N244" s="7"/>
      <c r="O244" s="7"/>
      <c r="P244" s="7"/>
    </row>
    <row r="245" spans="3:16" x14ac:dyDescent="0.25">
      <c r="D245" s="7"/>
      <c r="E245" s="7"/>
      <c r="F245" s="7"/>
      <c r="G245" s="12"/>
      <c r="H245" s="7"/>
      <c r="I245" s="7"/>
      <c r="J245" s="55"/>
      <c r="K245" s="7"/>
      <c r="L245" s="7"/>
      <c r="M245" s="7"/>
      <c r="N245" s="7"/>
      <c r="O245" s="7"/>
      <c r="P245" s="7"/>
    </row>
    <row r="246" spans="3:16" x14ac:dyDescent="0.25">
      <c r="C246" s="12"/>
      <c r="D246" s="7"/>
      <c r="E246" s="7"/>
      <c r="F246" s="7"/>
      <c r="G246" s="8"/>
      <c r="H246" s="7"/>
      <c r="I246" s="7"/>
      <c r="J246" s="55"/>
      <c r="K246" s="7"/>
      <c r="L246" s="7"/>
      <c r="M246" s="7"/>
      <c r="N246" s="7"/>
      <c r="O246" s="7"/>
      <c r="P246" s="7"/>
    </row>
    <row r="247" spans="3:16" x14ac:dyDescent="0.25">
      <c r="D247" s="7"/>
      <c r="E247" s="7"/>
      <c r="F247" s="7"/>
      <c r="G247" s="12"/>
      <c r="H247" s="7"/>
      <c r="I247" s="7"/>
      <c r="J247" s="55"/>
      <c r="K247" s="7"/>
      <c r="L247" s="7"/>
      <c r="M247" s="7"/>
      <c r="N247" s="7"/>
      <c r="O247" s="7"/>
      <c r="P247" s="7"/>
    </row>
    <row r="248" spans="3:16" x14ac:dyDescent="0.25">
      <c r="C248" s="12"/>
      <c r="D248" s="7"/>
      <c r="E248" s="7"/>
      <c r="F248" s="7"/>
      <c r="G248" s="8"/>
      <c r="H248" s="7"/>
      <c r="I248" s="7"/>
      <c r="J248" s="55"/>
      <c r="K248" s="7"/>
      <c r="L248" s="7"/>
      <c r="M248" s="7"/>
      <c r="N248" s="7"/>
      <c r="O248" s="7"/>
      <c r="P248" s="7"/>
    </row>
    <row r="249" spans="3:16" x14ac:dyDescent="0.25">
      <c r="D249" s="7"/>
      <c r="E249" s="7"/>
      <c r="F249" s="7"/>
      <c r="G249" s="12"/>
      <c r="H249" s="7"/>
      <c r="I249" s="7"/>
      <c r="J249" s="55"/>
      <c r="K249" s="7"/>
      <c r="L249" s="7"/>
      <c r="M249" s="7"/>
      <c r="N249" s="7"/>
      <c r="O249" s="7"/>
      <c r="P249" s="7"/>
    </row>
    <row r="250" spans="3:16" x14ac:dyDescent="0.25">
      <c r="C250" s="12"/>
      <c r="D250" s="7"/>
      <c r="E250" s="7"/>
      <c r="F250" s="7"/>
      <c r="G250" s="8"/>
      <c r="H250" s="7"/>
      <c r="I250" s="7"/>
      <c r="J250" s="55"/>
      <c r="K250" s="7"/>
      <c r="L250" s="7"/>
      <c r="M250" s="7"/>
      <c r="N250" s="7"/>
      <c r="O250" s="7"/>
      <c r="P250" s="7"/>
    </row>
    <row r="251" spans="3:16" x14ac:dyDescent="0.25">
      <c r="D251" s="7"/>
      <c r="E251" s="7"/>
      <c r="F251" s="7"/>
      <c r="G251" s="12"/>
      <c r="H251" s="7"/>
      <c r="I251" s="7"/>
      <c r="J251" s="55"/>
      <c r="K251" s="7"/>
      <c r="L251" s="7"/>
      <c r="M251" s="7"/>
      <c r="N251" s="7"/>
      <c r="O251" s="7"/>
      <c r="P251" s="7"/>
    </row>
    <row r="252" spans="3:16" x14ac:dyDescent="0.25">
      <c r="C252" s="12"/>
      <c r="D252" s="7"/>
      <c r="E252" s="7"/>
      <c r="F252" s="7"/>
      <c r="G252" s="8"/>
      <c r="H252" s="7"/>
      <c r="I252" s="7"/>
      <c r="J252" s="55"/>
      <c r="K252" s="7"/>
      <c r="L252" s="7"/>
      <c r="M252" s="7"/>
      <c r="N252" s="7"/>
      <c r="O252" s="7"/>
      <c r="P252" s="7"/>
    </row>
    <row r="253" spans="3:16" x14ac:dyDescent="0.25">
      <c r="D253" s="7"/>
      <c r="E253" s="7"/>
      <c r="F253" s="7"/>
      <c r="G253" s="12"/>
      <c r="H253" s="7"/>
      <c r="I253" s="7"/>
      <c r="J253" s="55"/>
      <c r="K253" s="7"/>
      <c r="L253" s="7"/>
      <c r="M253" s="7"/>
      <c r="N253" s="7"/>
      <c r="O253" s="7"/>
      <c r="P253" s="7"/>
    </row>
    <row r="254" spans="3:16" x14ac:dyDescent="0.25">
      <c r="C254" s="12"/>
      <c r="D254" s="7"/>
      <c r="E254" s="7"/>
      <c r="F254" s="7"/>
      <c r="G254" s="8"/>
      <c r="H254" s="7"/>
      <c r="I254" s="7"/>
      <c r="J254" s="55"/>
      <c r="K254" s="7"/>
      <c r="L254" s="7"/>
      <c r="M254" s="7"/>
      <c r="N254" s="7"/>
      <c r="O254" s="7"/>
      <c r="P254" s="7"/>
    </row>
    <row r="255" spans="3:16" x14ac:dyDescent="0.25">
      <c r="D255" s="7"/>
      <c r="E255" s="7"/>
      <c r="F255" s="7"/>
      <c r="G255" s="12"/>
      <c r="H255" s="7"/>
      <c r="I255" s="7"/>
      <c r="J255" s="55"/>
      <c r="K255" s="7"/>
      <c r="L255" s="7"/>
      <c r="M255" s="7"/>
      <c r="N255" s="7"/>
      <c r="O255" s="7"/>
      <c r="P255" s="7"/>
    </row>
    <row r="256" spans="3:16" x14ac:dyDescent="0.25">
      <c r="C256" s="12"/>
      <c r="D256" s="7"/>
      <c r="E256" s="7"/>
      <c r="F256" s="7"/>
      <c r="G256" s="8"/>
      <c r="H256" s="7"/>
      <c r="I256" s="7"/>
      <c r="J256" s="55"/>
      <c r="K256" s="7"/>
      <c r="L256" s="7"/>
      <c r="M256" s="7"/>
      <c r="N256" s="7"/>
      <c r="O256" s="7"/>
      <c r="P256" s="7"/>
    </row>
    <row r="257" spans="3:16" x14ac:dyDescent="0.25">
      <c r="D257" s="7"/>
      <c r="E257" s="7"/>
      <c r="F257" s="7"/>
      <c r="G257" s="12"/>
      <c r="H257" s="7"/>
      <c r="I257" s="7"/>
      <c r="J257" s="55"/>
      <c r="K257" s="7"/>
      <c r="L257" s="7"/>
      <c r="M257" s="7"/>
      <c r="N257" s="7"/>
      <c r="O257" s="7"/>
      <c r="P257" s="7"/>
    </row>
    <row r="258" spans="3:16" x14ac:dyDescent="0.25">
      <c r="C258" s="12"/>
      <c r="D258" s="7"/>
      <c r="E258" s="7"/>
      <c r="F258" s="7"/>
      <c r="G258" s="8"/>
      <c r="H258" s="7"/>
      <c r="I258" s="7"/>
      <c r="J258" s="55"/>
      <c r="K258" s="7"/>
      <c r="L258" s="7"/>
      <c r="M258" s="7"/>
      <c r="N258" s="7"/>
      <c r="O258" s="7"/>
      <c r="P258" s="7"/>
    </row>
    <row r="259" spans="3:16" x14ac:dyDescent="0.25">
      <c r="D259" s="7"/>
      <c r="E259" s="7"/>
      <c r="F259" s="7"/>
      <c r="G259" s="12"/>
      <c r="H259" s="7"/>
      <c r="I259" s="7"/>
      <c r="J259" s="55"/>
      <c r="K259" s="7"/>
      <c r="L259" s="7"/>
      <c r="M259" s="7"/>
      <c r="N259" s="7"/>
      <c r="O259" s="7"/>
      <c r="P259" s="7"/>
    </row>
    <row r="260" spans="3:16" x14ac:dyDescent="0.25">
      <c r="C260" s="12"/>
      <c r="D260" s="7"/>
      <c r="E260" s="7"/>
      <c r="F260" s="7"/>
      <c r="G260" s="8"/>
      <c r="H260" s="7"/>
      <c r="I260" s="7"/>
      <c r="J260" s="55"/>
      <c r="K260" s="7"/>
      <c r="L260" s="7"/>
      <c r="M260" s="7"/>
      <c r="N260" s="7"/>
      <c r="O260" s="7"/>
      <c r="P260" s="7"/>
    </row>
    <row r="261" spans="3:16" x14ac:dyDescent="0.25">
      <c r="D261" s="7"/>
      <c r="E261" s="7"/>
      <c r="F261" s="7"/>
      <c r="G261" s="12"/>
      <c r="H261" s="7"/>
      <c r="I261" s="7"/>
      <c r="J261" s="55"/>
      <c r="K261" s="7"/>
      <c r="L261" s="7"/>
      <c r="M261" s="7"/>
      <c r="N261" s="7"/>
      <c r="O261" s="7"/>
      <c r="P261" s="7"/>
    </row>
    <row r="262" spans="3:16" x14ac:dyDescent="0.25">
      <c r="C262" s="12"/>
      <c r="D262" s="7"/>
      <c r="E262" s="7"/>
      <c r="F262" s="7"/>
      <c r="G262" s="8"/>
      <c r="H262" s="7"/>
      <c r="I262" s="7"/>
      <c r="J262" s="55"/>
      <c r="K262" s="7"/>
      <c r="L262" s="7"/>
      <c r="M262" s="7"/>
      <c r="N262" s="7"/>
      <c r="O262" s="7"/>
      <c r="P262" s="7"/>
    </row>
    <row r="263" spans="3:16" x14ac:dyDescent="0.25">
      <c r="D263" s="7"/>
      <c r="E263" s="7"/>
      <c r="F263" s="7"/>
      <c r="G263" s="12"/>
      <c r="H263" s="7"/>
      <c r="I263" s="7"/>
      <c r="J263" s="55"/>
      <c r="K263" s="7"/>
      <c r="L263" s="7"/>
      <c r="M263" s="7"/>
      <c r="N263" s="7"/>
      <c r="O263" s="7"/>
      <c r="P263" s="7"/>
    </row>
    <row r="264" spans="3:16" x14ac:dyDescent="0.25">
      <c r="C264" s="12"/>
      <c r="D264" s="7"/>
      <c r="E264" s="7"/>
      <c r="F264" s="7"/>
      <c r="G264" s="8"/>
      <c r="H264" s="7"/>
      <c r="I264" s="7"/>
      <c r="J264" s="55"/>
      <c r="K264" s="7"/>
      <c r="L264" s="7"/>
      <c r="M264" s="7"/>
      <c r="N264" s="7"/>
      <c r="O264" s="7"/>
      <c r="P264" s="7"/>
    </row>
    <row r="265" spans="3:16" x14ac:dyDescent="0.25">
      <c r="D265" s="7"/>
      <c r="E265" s="7"/>
      <c r="F265" s="7"/>
      <c r="G265" s="12"/>
      <c r="H265" s="7"/>
      <c r="I265" s="7"/>
      <c r="J265" s="55"/>
      <c r="K265" s="7"/>
      <c r="L265" s="7"/>
      <c r="M265" s="7"/>
      <c r="N265" s="7"/>
      <c r="O265" s="7"/>
      <c r="P265" s="7"/>
    </row>
    <row r="266" spans="3:16" x14ac:dyDescent="0.25">
      <c r="C266" s="12"/>
      <c r="D266" s="7"/>
      <c r="E266" s="7"/>
      <c r="F266" s="7"/>
      <c r="G266" s="8"/>
      <c r="H266" s="7"/>
      <c r="I266" s="7"/>
      <c r="J266" s="55"/>
      <c r="K266" s="7"/>
      <c r="L266" s="7"/>
      <c r="M266" s="7"/>
      <c r="N266" s="7"/>
      <c r="O266" s="7"/>
      <c r="P266" s="7"/>
    </row>
    <row r="267" spans="3:16" x14ac:dyDescent="0.25">
      <c r="D267" s="7"/>
      <c r="E267" s="7"/>
      <c r="F267" s="7"/>
      <c r="G267" s="12"/>
      <c r="H267" s="7"/>
      <c r="I267" s="7"/>
      <c r="J267" s="55"/>
      <c r="K267" s="7"/>
      <c r="L267" s="7"/>
      <c r="M267" s="7"/>
      <c r="N267" s="7"/>
      <c r="O267" s="7"/>
      <c r="P267" s="7"/>
    </row>
    <row r="268" spans="3:16" x14ac:dyDescent="0.25">
      <c r="C268" s="12"/>
      <c r="D268" s="7"/>
      <c r="E268" s="7"/>
      <c r="F268" s="7"/>
      <c r="G268" s="8"/>
      <c r="H268" s="7"/>
      <c r="I268" s="7"/>
      <c r="J268" s="55"/>
      <c r="K268" s="7"/>
      <c r="L268" s="7"/>
      <c r="M268" s="7"/>
      <c r="N268" s="7"/>
      <c r="O268" s="7"/>
      <c r="P268" s="7"/>
    </row>
    <row r="269" spans="3:16" x14ac:dyDescent="0.25">
      <c r="D269" s="7"/>
      <c r="E269" s="7"/>
      <c r="F269" s="7"/>
      <c r="G269" s="12"/>
      <c r="H269" s="7"/>
      <c r="I269" s="7"/>
      <c r="J269" s="7"/>
      <c r="K269" s="7"/>
      <c r="L269" s="7"/>
      <c r="M269" s="7"/>
      <c r="N269" s="7"/>
      <c r="O269" s="7"/>
      <c r="P269" s="7"/>
    </row>
    <row r="270" spans="3:16" x14ac:dyDescent="0.25">
      <c r="C270" s="12"/>
      <c r="D270" s="7"/>
      <c r="E270" s="7"/>
      <c r="F270" s="7"/>
      <c r="G270" s="8"/>
      <c r="H270" s="7"/>
      <c r="I270" s="7"/>
      <c r="J270" s="7"/>
      <c r="K270" s="7"/>
      <c r="L270" s="7"/>
      <c r="M270" s="7"/>
      <c r="N270" s="7"/>
      <c r="O270" s="7"/>
      <c r="P270" s="7"/>
    </row>
    <row r="271" spans="3:16" x14ac:dyDescent="0.25">
      <c r="D271" s="7"/>
      <c r="E271" s="7"/>
      <c r="F271" s="7"/>
      <c r="G271" s="12"/>
      <c r="H271" s="7"/>
      <c r="I271" s="7"/>
      <c r="J271" s="7"/>
      <c r="K271" s="7"/>
      <c r="L271" s="7"/>
      <c r="M271" s="7"/>
      <c r="N271" s="7"/>
      <c r="O271" s="7"/>
      <c r="P271" s="7"/>
    </row>
    <row r="272" spans="3:16" x14ac:dyDescent="0.25">
      <c r="C272" s="12"/>
      <c r="D272" s="7"/>
      <c r="E272" s="7"/>
      <c r="F272" s="7"/>
      <c r="G272" s="8"/>
      <c r="H272" s="7"/>
      <c r="I272" s="7"/>
      <c r="J272" s="7"/>
      <c r="K272" s="7"/>
      <c r="L272" s="7"/>
      <c r="M272" s="7"/>
      <c r="N272" s="7"/>
      <c r="O272" s="7"/>
      <c r="P272" s="7"/>
    </row>
    <row r="273" spans="3:16" x14ac:dyDescent="0.25">
      <c r="D273" s="7"/>
      <c r="E273" s="7"/>
      <c r="F273" s="7"/>
      <c r="G273" s="12"/>
      <c r="H273" s="7"/>
      <c r="I273" s="7"/>
      <c r="J273" s="7"/>
      <c r="K273" s="7"/>
      <c r="L273" s="7"/>
      <c r="M273" s="7"/>
      <c r="N273" s="7"/>
      <c r="O273" s="7"/>
      <c r="P273" s="7"/>
    </row>
    <row r="274" spans="3:16" x14ac:dyDescent="0.25">
      <c r="C274" s="12"/>
      <c r="D274" s="7"/>
      <c r="E274" s="7"/>
      <c r="F274" s="7"/>
      <c r="G274" s="8"/>
      <c r="H274" s="7"/>
      <c r="I274" s="7"/>
      <c r="J274" s="7"/>
      <c r="K274" s="7"/>
      <c r="L274" s="7"/>
      <c r="M274" s="7"/>
      <c r="N274" s="7"/>
      <c r="O274" s="7"/>
      <c r="P274" s="7"/>
    </row>
    <row r="275" spans="3:16" x14ac:dyDescent="0.25">
      <c r="D275" s="7"/>
      <c r="E275" s="7"/>
      <c r="F275" s="7"/>
      <c r="G275" s="12"/>
      <c r="H275" s="7"/>
      <c r="I275" s="7"/>
      <c r="J275" s="7"/>
      <c r="K275" s="7"/>
      <c r="L275" s="7"/>
      <c r="M275" s="7"/>
      <c r="N275" s="7"/>
      <c r="O275" s="7"/>
      <c r="P275" s="7"/>
    </row>
    <row r="276" spans="3:16" x14ac:dyDescent="0.25">
      <c r="C276" s="12"/>
      <c r="D276" s="7"/>
      <c r="E276" s="7"/>
      <c r="F276" s="7"/>
      <c r="G276" s="8"/>
      <c r="H276" s="7"/>
      <c r="I276" s="7"/>
      <c r="J276" s="7"/>
      <c r="K276" s="7"/>
      <c r="L276" s="7"/>
      <c r="M276" s="7"/>
      <c r="N276" s="7"/>
      <c r="O276" s="7"/>
      <c r="P276" s="7"/>
    </row>
    <row r="277" spans="3:16" x14ac:dyDescent="0.25">
      <c r="D277" s="7"/>
      <c r="E277" s="7"/>
      <c r="F277" s="7"/>
      <c r="G277" s="12"/>
      <c r="H277" s="7"/>
      <c r="I277" s="7"/>
      <c r="J277" s="7"/>
      <c r="K277" s="7"/>
      <c r="L277" s="7"/>
      <c r="M277" s="7"/>
      <c r="N277" s="7"/>
      <c r="O277" s="7"/>
      <c r="P277" s="7"/>
    </row>
    <row r="278" spans="3:16" x14ac:dyDescent="0.25">
      <c r="C278" s="12"/>
      <c r="D278" s="7"/>
      <c r="E278" s="7"/>
      <c r="F278" s="7"/>
      <c r="G278" s="8"/>
      <c r="H278" s="7"/>
      <c r="I278" s="7"/>
      <c r="J278" s="7"/>
      <c r="K278" s="7"/>
      <c r="L278" s="7"/>
      <c r="M278" s="7"/>
      <c r="N278" s="7"/>
      <c r="O278" s="7"/>
      <c r="P278" s="7"/>
    </row>
    <row r="279" spans="3:16" x14ac:dyDescent="0.25">
      <c r="D279" s="7"/>
      <c r="E279" s="7"/>
      <c r="F279" s="7"/>
      <c r="G279" s="12"/>
      <c r="H279" s="7"/>
      <c r="I279" s="7"/>
      <c r="J279" s="7"/>
      <c r="K279" s="7"/>
      <c r="L279" s="7"/>
      <c r="M279" s="7"/>
      <c r="N279" s="7"/>
      <c r="O279" s="7"/>
      <c r="P279" s="7"/>
    </row>
    <row r="280" spans="3:16" x14ac:dyDescent="0.25">
      <c r="C280" s="12"/>
      <c r="D280" s="7"/>
      <c r="E280" s="7"/>
      <c r="F280" s="7"/>
      <c r="G280" s="8"/>
      <c r="H280" s="7"/>
      <c r="I280" s="7"/>
      <c r="J280" s="7"/>
      <c r="K280" s="7"/>
      <c r="L280" s="7"/>
      <c r="M280" s="7"/>
      <c r="N280" s="7"/>
      <c r="O280" s="7"/>
      <c r="P280" s="7"/>
    </row>
    <row r="281" spans="3:16" x14ac:dyDescent="0.25">
      <c r="D281" s="7"/>
      <c r="E281" s="7"/>
      <c r="F281" s="7"/>
      <c r="G281" s="12"/>
      <c r="H281" s="7"/>
      <c r="I281" s="7"/>
      <c r="J281" s="7"/>
      <c r="K281" s="7"/>
      <c r="L281" s="7"/>
      <c r="M281" s="7"/>
      <c r="N281" s="7"/>
      <c r="O281" s="7"/>
      <c r="P281" s="7"/>
    </row>
    <row r="282" spans="3:16" x14ac:dyDescent="0.25">
      <c r="C282" s="12"/>
      <c r="D282" s="7"/>
      <c r="E282" s="7"/>
      <c r="F282" s="7"/>
      <c r="G282" s="8"/>
      <c r="H282" s="7"/>
      <c r="I282" s="7"/>
      <c r="J282" s="7"/>
      <c r="K282" s="7"/>
      <c r="L282" s="7"/>
      <c r="M282" s="7"/>
      <c r="N282" s="7"/>
      <c r="O282" s="7"/>
      <c r="P282" s="7"/>
    </row>
    <row r="283" spans="3:16" x14ac:dyDescent="0.25">
      <c r="D283" s="7"/>
      <c r="E283" s="7"/>
      <c r="F283" s="7"/>
      <c r="G283" s="12"/>
      <c r="H283" s="7"/>
      <c r="I283" s="7"/>
      <c r="J283" s="7"/>
      <c r="K283" s="7"/>
      <c r="L283" s="7"/>
      <c r="M283" s="7"/>
      <c r="N283" s="7"/>
      <c r="O283" s="7"/>
      <c r="P283" s="7"/>
    </row>
    <row r="284" spans="3:16" x14ac:dyDescent="0.25">
      <c r="C284" s="12"/>
      <c r="D284" s="7"/>
      <c r="E284" s="7"/>
      <c r="F284" s="7"/>
      <c r="G284" s="8"/>
      <c r="H284" s="7"/>
      <c r="I284" s="7"/>
      <c r="J284" s="7"/>
      <c r="K284" s="7"/>
      <c r="L284" s="7"/>
      <c r="M284" s="7"/>
      <c r="N284" s="7"/>
      <c r="O284" s="7"/>
      <c r="P284" s="7"/>
    </row>
    <row r="285" spans="3:16" x14ac:dyDescent="0.25">
      <c r="D285" s="7"/>
      <c r="E285" s="7"/>
      <c r="F285" s="7"/>
      <c r="G285" s="12"/>
      <c r="H285" s="7"/>
      <c r="I285" s="7"/>
      <c r="J285" s="7"/>
      <c r="K285" s="7"/>
      <c r="L285" s="7"/>
      <c r="M285" s="7"/>
      <c r="N285" s="7"/>
      <c r="O285" s="7"/>
      <c r="P285" s="7"/>
    </row>
    <row r="286" spans="3:16" x14ac:dyDescent="0.25">
      <c r="C286" s="12"/>
      <c r="D286" s="7"/>
      <c r="E286" s="7"/>
      <c r="F286" s="7"/>
      <c r="G286" s="8"/>
      <c r="H286" s="7"/>
      <c r="I286" s="7"/>
      <c r="J286" s="7"/>
      <c r="K286" s="7"/>
      <c r="L286" s="7"/>
      <c r="M286" s="7"/>
      <c r="N286" s="7"/>
      <c r="O286" s="7"/>
      <c r="P286" s="7"/>
    </row>
    <row r="287" spans="3:16" x14ac:dyDescent="0.25">
      <c r="D287" s="7"/>
      <c r="E287" s="7"/>
      <c r="F287" s="7"/>
      <c r="G287" s="12"/>
      <c r="H287" s="7"/>
      <c r="I287" s="7"/>
      <c r="J287" s="7"/>
      <c r="K287" s="7"/>
      <c r="L287" s="7"/>
      <c r="M287" s="7"/>
      <c r="N287" s="7"/>
      <c r="O287" s="7"/>
      <c r="P287" s="7"/>
    </row>
    <row r="288" spans="3:16" x14ac:dyDescent="0.25">
      <c r="C288" s="12"/>
      <c r="D288" s="7"/>
      <c r="E288" s="7"/>
      <c r="F288" s="7"/>
      <c r="G288" s="8"/>
      <c r="H288" s="7"/>
      <c r="I288" s="7"/>
      <c r="J288" s="7"/>
      <c r="K288" s="7"/>
      <c r="L288" s="7"/>
      <c r="M288" s="7"/>
      <c r="N288" s="7"/>
      <c r="O288" s="7"/>
      <c r="P288" s="7"/>
    </row>
    <row r="289" spans="3:16" x14ac:dyDescent="0.25">
      <c r="D289" s="7"/>
      <c r="E289" s="7"/>
      <c r="F289" s="7"/>
      <c r="G289" s="12"/>
      <c r="H289" s="7"/>
      <c r="I289" s="7"/>
      <c r="J289" s="7"/>
      <c r="K289" s="7"/>
      <c r="L289" s="7"/>
      <c r="M289" s="7"/>
      <c r="N289" s="7"/>
      <c r="O289" s="7"/>
      <c r="P289" s="7"/>
    </row>
    <row r="290" spans="3:16" x14ac:dyDescent="0.25">
      <c r="C290" s="12"/>
      <c r="D290" s="7"/>
      <c r="E290" s="7"/>
      <c r="F290" s="7"/>
      <c r="G290" s="8"/>
      <c r="H290" s="7"/>
      <c r="I290" s="7"/>
      <c r="J290" s="7"/>
      <c r="K290" s="7"/>
      <c r="L290" s="7"/>
      <c r="M290" s="7"/>
      <c r="N290" s="7"/>
      <c r="O290" s="7"/>
      <c r="P290" s="7"/>
    </row>
    <row r="291" spans="3:16" x14ac:dyDescent="0.25">
      <c r="D291" s="7"/>
      <c r="E291" s="7"/>
      <c r="F291" s="7"/>
      <c r="G291" s="12"/>
      <c r="H291" s="7"/>
      <c r="I291" s="7"/>
      <c r="J291" s="7"/>
      <c r="K291" s="7"/>
      <c r="L291" s="7"/>
      <c r="M291" s="7"/>
      <c r="N291" s="7"/>
      <c r="O291" s="7"/>
      <c r="P291" s="7"/>
    </row>
    <row r="292" spans="3:16" x14ac:dyDescent="0.25">
      <c r="C292" s="12"/>
      <c r="D292" s="7"/>
      <c r="E292" s="7"/>
      <c r="F292" s="7"/>
      <c r="G292" s="8"/>
      <c r="H292" s="7"/>
      <c r="I292" s="7"/>
      <c r="J292" s="7"/>
      <c r="K292" s="7"/>
      <c r="L292" s="7"/>
      <c r="M292" s="7"/>
      <c r="N292" s="7"/>
      <c r="O292" s="7"/>
      <c r="P292" s="7"/>
    </row>
    <row r="293" spans="3:16" x14ac:dyDescent="0.25">
      <c r="D293" s="7"/>
      <c r="E293" s="7"/>
      <c r="F293" s="7"/>
      <c r="G293" s="12"/>
      <c r="H293" s="7"/>
      <c r="I293" s="7"/>
      <c r="J293" s="7"/>
      <c r="K293" s="7"/>
      <c r="L293" s="7"/>
      <c r="M293" s="7"/>
      <c r="N293" s="7"/>
      <c r="O293" s="7"/>
      <c r="P293" s="7"/>
    </row>
    <row r="294" spans="3:16" x14ac:dyDescent="0.25">
      <c r="C294" s="12"/>
      <c r="D294" s="7"/>
      <c r="E294" s="7"/>
      <c r="F294" s="7"/>
      <c r="G294" s="8"/>
      <c r="H294" s="7"/>
      <c r="I294" s="7"/>
      <c r="J294" s="7"/>
      <c r="K294" s="7"/>
      <c r="L294" s="7"/>
      <c r="M294" s="7"/>
      <c r="N294" s="7"/>
      <c r="O294" s="7"/>
      <c r="P294" s="7"/>
    </row>
    <row r="295" spans="3:16" x14ac:dyDescent="0.25">
      <c r="D295" s="7"/>
      <c r="E295" s="7"/>
      <c r="F295" s="7"/>
      <c r="G295" s="12"/>
      <c r="H295" s="7"/>
      <c r="I295" s="7"/>
      <c r="J295" s="7"/>
      <c r="K295" s="7"/>
      <c r="L295" s="7"/>
      <c r="M295" s="7"/>
      <c r="N295" s="7"/>
      <c r="O295" s="7"/>
      <c r="P295" s="7"/>
    </row>
    <row r="296" spans="3:16" x14ac:dyDescent="0.25">
      <c r="C296" s="12"/>
      <c r="D296" s="7"/>
      <c r="E296" s="7"/>
      <c r="F296" s="7"/>
      <c r="G296" s="8"/>
      <c r="H296" s="7"/>
      <c r="I296" s="7"/>
      <c r="J296" s="7"/>
      <c r="K296" s="7"/>
      <c r="L296" s="7"/>
      <c r="M296" s="7"/>
      <c r="N296" s="7"/>
      <c r="O296" s="7"/>
      <c r="P296" s="7"/>
    </row>
    <row r="297" spans="3:16" x14ac:dyDescent="0.25">
      <c r="D297" s="7"/>
      <c r="E297" s="7"/>
      <c r="F297" s="7"/>
      <c r="G297" s="12"/>
      <c r="H297" s="7"/>
      <c r="I297" s="7"/>
      <c r="J297" s="7"/>
      <c r="K297" s="7"/>
      <c r="L297" s="7"/>
      <c r="M297" s="7"/>
      <c r="N297" s="7"/>
      <c r="O297" s="7"/>
      <c r="P297" s="7"/>
    </row>
    <row r="298" spans="3:16" x14ac:dyDescent="0.25">
      <c r="C298" s="12"/>
      <c r="D298" s="7"/>
      <c r="E298" s="7"/>
      <c r="F298" s="7"/>
      <c r="G298" s="8"/>
      <c r="H298" s="7"/>
      <c r="I298" s="7"/>
      <c r="J298" s="7"/>
      <c r="K298" s="7"/>
      <c r="L298" s="7"/>
      <c r="M298" s="7"/>
      <c r="N298" s="7"/>
      <c r="O298" s="7"/>
      <c r="P298" s="7"/>
    </row>
    <row r="299" spans="3:16" x14ac:dyDescent="0.25">
      <c r="D299" s="7"/>
      <c r="E299" s="7"/>
      <c r="F299" s="7"/>
      <c r="G299" s="12"/>
      <c r="H299" s="7"/>
      <c r="I299" s="7"/>
      <c r="J299" s="7"/>
      <c r="K299" s="7"/>
      <c r="L299" s="7"/>
      <c r="M299" s="7"/>
      <c r="N299" s="7"/>
      <c r="O299" s="7"/>
      <c r="P299" s="7"/>
    </row>
    <row r="300" spans="3:16" x14ac:dyDescent="0.25">
      <c r="C300" s="12"/>
      <c r="D300" s="7"/>
      <c r="E300" s="7"/>
      <c r="F300" s="7"/>
      <c r="G300" s="8"/>
      <c r="H300" s="7"/>
      <c r="I300" s="7"/>
      <c r="J300" s="7"/>
      <c r="K300" s="7"/>
      <c r="L300" s="7"/>
      <c r="M300" s="7"/>
      <c r="N300" s="7"/>
      <c r="O300" s="7"/>
      <c r="P300" s="7"/>
    </row>
    <row r="301" spans="3:16" x14ac:dyDescent="0.25">
      <c r="D301" s="7"/>
      <c r="E301" s="7"/>
      <c r="F301" s="7"/>
      <c r="G301" s="12"/>
      <c r="H301" s="7"/>
      <c r="I301" s="7"/>
      <c r="J301" s="7"/>
      <c r="K301" s="7"/>
      <c r="L301" s="7"/>
      <c r="M301" s="7"/>
      <c r="N301" s="7"/>
      <c r="O301" s="7"/>
      <c r="P301" s="7"/>
    </row>
    <row r="302" spans="3:16" x14ac:dyDescent="0.25">
      <c r="C302" s="12"/>
      <c r="D302" s="7"/>
      <c r="E302" s="7"/>
      <c r="F302" s="7"/>
      <c r="G302" s="8"/>
      <c r="H302" s="7"/>
      <c r="I302" s="7"/>
      <c r="J302" s="7"/>
      <c r="K302" s="7"/>
      <c r="L302" s="7"/>
      <c r="M302" s="7"/>
      <c r="N302" s="7"/>
      <c r="O302" s="7"/>
      <c r="P302" s="7"/>
    </row>
    <row r="303" spans="3:16" x14ac:dyDescent="0.25">
      <c r="D303" s="7"/>
      <c r="E303" s="7"/>
      <c r="F303" s="7"/>
      <c r="G303" s="12"/>
      <c r="H303" s="7"/>
      <c r="I303" s="7"/>
      <c r="J303" s="7"/>
      <c r="K303" s="7"/>
      <c r="L303" s="7"/>
      <c r="M303" s="7"/>
      <c r="N303" s="7"/>
      <c r="O303" s="7"/>
      <c r="P303" s="7"/>
    </row>
    <row r="304" spans="3:16" x14ac:dyDescent="0.25">
      <c r="C304" s="12"/>
      <c r="D304" s="7"/>
      <c r="E304" s="7"/>
      <c r="F304" s="7"/>
      <c r="G304" s="8"/>
      <c r="H304" s="7"/>
      <c r="I304" s="7"/>
      <c r="J304" s="7"/>
      <c r="K304" s="7"/>
      <c r="L304" s="7"/>
      <c r="M304" s="7"/>
      <c r="N304" s="7"/>
      <c r="O304" s="7"/>
      <c r="P304" s="7"/>
    </row>
    <row r="305" spans="3:16" x14ac:dyDescent="0.25">
      <c r="D305" s="7"/>
      <c r="E305" s="7"/>
      <c r="F305" s="7"/>
      <c r="G305" s="12"/>
      <c r="H305" s="7"/>
      <c r="I305" s="7"/>
      <c r="J305" s="7"/>
      <c r="K305" s="7"/>
      <c r="L305" s="7"/>
      <c r="M305" s="7"/>
      <c r="N305" s="7"/>
      <c r="O305" s="7"/>
      <c r="P305" s="7"/>
    </row>
    <row r="306" spans="3:16" x14ac:dyDescent="0.25">
      <c r="C306" s="12"/>
      <c r="D306" s="7"/>
      <c r="E306" s="7"/>
      <c r="F306" s="7"/>
      <c r="G306" s="8"/>
      <c r="H306" s="7"/>
      <c r="I306" s="7"/>
      <c r="J306" s="7"/>
      <c r="K306" s="7"/>
      <c r="L306" s="7"/>
      <c r="M306" s="7"/>
      <c r="N306" s="7"/>
      <c r="O306" s="7"/>
      <c r="P306" s="7"/>
    </row>
    <row r="307" spans="3:16" x14ac:dyDescent="0.25">
      <c r="D307" s="7"/>
      <c r="E307" s="7"/>
      <c r="F307" s="7"/>
      <c r="G307" s="12"/>
      <c r="H307" s="7"/>
      <c r="I307" s="7"/>
      <c r="J307" s="7"/>
      <c r="K307" s="7"/>
      <c r="L307" s="7"/>
      <c r="M307" s="7"/>
      <c r="N307" s="7"/>
      <c r="O307" s="7"/>
      <c r="P307" s="7"/>
    </row>
    <row r="308" spans="3:16" x14ac:dyDescent="0.25">
      <c r="C308" s="12"/>
      <c r="D308" s="7"/>
      <c r="E308" s="7"/>
      <c r="F308" s="7"/>
      <c r="G308" s="8"/>
      <c r="H308" s="7"/>
      <c r="I308" s="7"/>
      <c r="J308" s="7"/>
      <c r="K308" s="7"/>
      <c r="L308" s="7"/>
      <c r="M308" s="7"/>
      <c r="N308" s="7"/>
      <c r="O308" s="7"/>
      <c r="P308" s="7"/>
    </row>
    <row r="309" spans="3:16" x14ac:dyDescent="0.25">
      <c r="D309" s="7"/>
      <c r="E309" s="7"/>
      <c r="F309" s="7"/>
      <c r="G309" s="12"/>
      <c r="H309" s="7"/>
      <c r="I309" s="7"/>
      <c r="J309" s="7"/>
      <c r="K309" s="7"/>
      <c r="L309" s="7"/>
      <c r="M309" s="7"/>
      <c r="N309" s="7"/>
      <c r="O309" s="7"/>
      <c r="P309" s="7"/>
    </row>
    <row r="310" spans="3:16" x14ac:dyDescent="0.25">
      <c r="C310" s="12"/>
      <c r="D310" s="7"/>
      <c r="E310" s="7"/>
      <c r="F310" s="7"/>
      <c r="G310" s="8"/>
      <c r="H310" s="7"/>
      <c r="I310" s="7"/>
      <c r="J310" s="7"/>
      <c r="K310" s="7"/>
      <c r="L310" s="7"/>
      <c r="M310" s="7"/>
      <c r="N310" s="7"/>
      <c r="O310" s="7"/>
      <c r="P310" s="7"/>
    </row>
    <row r="311" spans="3:16" x14ac:dyDescent="0.25">
      <c r="D311" s="7"/>
      <c r="E311" s="7"/>
      <c r="F311" s="7"/>
      <c r="G311" s="12"/>
      <c r="H311" s="7"/>
      <c r="I311" s="7"/>
      <c r="J311" s="7"/>
      <c r="K311" s="7"/>
      <c r="L311" s="7"/>
      <c r="M311" s="7"/>
      <c r="N311" s="7"/>
      <c r="O311" s="7"/>
      <c r="P311" s="7"/>
    </row>
    <row r="312" spans="3:16" x14ac:dyDescent="0.25">
      <c r="C312" s="12"/>
      <c r="D312" s="7"/>
      <c r="E312" s="7"/>
      <c r="F312" s="7"/>
      <c r="G312" s="8"/>
      <c r="H312" s="7"/>
      <c r="I312" s="7"/>
      <c r="J312" s="7"/>
      <c r="K312" s="7"/>
      <c r="L312" s="7"/>
      <c r="M312" s="7"/>
      <c r="N312" s="7"/>
      <c r="O312" s="7"/>
      <c r="P312" s="7"/>
    </row>
    <row r="313" spans="3:16" x14ac:dyDescent="0.25">
      <c r="D313" s="7"/>
      <c r="E313" s="7"/>
      <c r="F313" s="7"/>
      <c r="G313" s="12"/>
      <c r="H313" s="7"/>
      <c r="I313" s="7"/>
      <c r="J313" s="7"/>
      <c r="K313" s="7"/>
      <c r="L313" s="7"/>
      <c r="M313" s="7"/>
      <c r="N313" s="7"/>
      <c r="O313" s="7"/>
      <c r="P313" s="7"/>
    </row>
    <row r="314" spans="3:16" x14ac:dyDescent="0.25">
      <c r="C314" s="12"/>
      <c r="D314" s="7"/>
      <c r="E314" s="7"/>
      <c r="F314" s="7"/>
      <c r="G314" s="8"/>
      <c r="H314" s="7"/>
      <c r="I314" s="7"/>
      <c r="J314" s="7"/>
      <c r="K314" s="7"/>
      <c r="L314" s="7"/>
      <c r="M314" s="7"/>
      <c r="N314" s="7"/>
      <c r="O314" s="7"/>
      <c r="P314" s="7"/>
    </row>
    <row r="315" spans="3:16" x14ac:dyDescent="0.25">
      <c r="D315" s="7"/>
      <c r="E315" s="7"/>
      <c r="F315" s="7"/>
      <c r="G315" s="12"/>
      <c r="H315" s="7"/>
      <c r="I315" s="7"/>
      <c r="J315" s="7"/>
      <c r="K315" s="7"/>
      <c r="L315" s="7"/>
      <c r="M315" s="7"/>
      <c r="N315" s="7"/>
      <c r="O315" s="7"/>
      <c r="P315" s="7"/>
    </row>
    <row r="316" spans="3:16" x14ac:dyDescent="0.25">
      <c r="C316" s="12"/>
      <c r="D316" s="7"/>
      <c r="E316" s="7"/>
      <c r="F316" s="7"/>
      <c r="G316" s="8"/>
      <c r="H316" s="7"/>
      <c r="I316" s="7"/>
      <c r="J316" s="7"/>
      <c r="K316" s="7"/>
      <c r="L316" s="7"/>
      <c r="M316" s="7"/>
      <c r="N316" s="7"/>
      <c r="O316" s="7"/>
      <c r="P316" s="7"/>
    </row>
    <row r="317" spans="3:16" x14ac:dyDescent="0.25">
      <c r="D317" s="7"/>
      <c r="E317" s="7"/>
      <c r="F317" s="7"/>
      <c r="G317" s="12"/>
      <c r="H317" s="7"/>
      <c r="I317" s="7"/>
      <c r="J317" s="7"/>
      <c r="K317" s="7"/>
      <c r="L317" s="7"/>
      <c r="M317" s="7"/>
      <c r="N317" s="7"/>
      <c r="O317" s="7"/>
      <c r="P317" s="7"/>
    </row>
    <row r="318" spans="3:16" x14ac:dyDescent="0.25">
      <c r="C318" s="12"/>
      <c r="D318" s="7"/>
      <c r="E318" s="7"/>
      <c r="F318" s="7"/>
      <c r="G318" s="8"/>
      <c r="H318" s="7"/>
      <c r="I318" s="7"/>
      <c r="J318" s="7"/>
      <c r="K318" s="7"/>
      <c r="L318" s="7"/>
      <c r="M318" s="7"/>
      <c r="N318" s="7"/>
      <c r="O318" s="7"/>
      <c r="P318" s="7"/>
    </row>
    <row r="319" spans="3:16" x14ac:dyDescent="0.25">
      <c r="D319" s="7"/>
      <c r="E319" s="7"/>
      <c r="F319" s="7"/>
      <c r="G319" s="12"/>
      <c r="H319" s="7"/>
      <c r="I319" s="7"/>
      <c r="J319" s="7"/>
      <c r="K319" s="7"/>
      <c r="L319" s="7"/>
      <c r="M319" s="7"/>
      <c r="N319" s="7"/>
      <c r="O319" s="7"/>
      <c r="P319" s="7"/>
    </row>
    <row r="320" spans="3:16" x14ac:dyDescent="0.25">
      <c r="C320" s="12"/>
      <c r="D320" s="7"/>
      <c r="E320" s="7"/>
      <c r="F320" s="7"/>
      <c r="G320" s="8"/>
      <c r="H320" s="7"/>
      <c r="I320" s="7"/>
      <c r="J320" s="7"/>
      <c r="K320" s="7"/>
      <c r="L320" s="7"/>
      <c r="M320" s="7"/>
      <c r="N320" s="7"/>
      <c r="O320" s="7"/>
      <c r="P320" s="7"/>
    </row>
    <row r="321" spans="3:16" x14ac:dyDescent="0.25">
      <c r="D321" s="7"/>
      <c r="E321" s="7"/>
      <c r="F321" s="7"/>
      <c r="G321" s="12"/>
      <c r="H321" s="7"/>
      <c r="I321" s="7"/>
      <c r="J321" s="7"/>
      <c r="K321" s="7"/>
      <c r="L321" s="7"/>
      <c r="M321" s="7"/>
      <c r="N321" s="7"/>
      <c r="O321" s="7"/>
      <c r="P321" s="7"/>
    </row>
    <row r="322" spans="3:16" x14ac:dyDescent="0.25">
      <c r="C322" s="12"/>
      <c r="D322" s="7"/>
      <c r="E322" s="7"/>
      <c r="F322" s="7"/>
      <c r="G322" s="8"/>
      <c r="H322" s="7"/>
      <c r="I322" s="7"/>
      <c r="J322" s="7"/>
      <c r="K322" s="7"/>
      <c r="L322" s="7"/>
      <c r="M322" s="7"/>
      <c r="N322" s="7"/>
      <c r="O322" s="7"/>
      <c r="P322" s="7"/>
    </row>
    <row r="323" spans="3:16" x14ac:dyDescent="0.25">
      <c r="D323" s="7"/>
      <c r="E323" s="7"/>
      <c r="F323" s="7"/>
      <c r="G323" s="12"/>
      <c r="H323" s="7"/>
      <c r="I323" s="7"/>
      <c r="J323" s="7"/>
      <c r="K323" s="7"/>
      <c r="L323" s="7"/>
      <c r="M323" s="7"/>
      <c r="N323" s="7"/>
      <c r="O323" s="7"/>
      <c r="P323" s="7"/>
    </row>
    <row r="324" spans="3:16" x14ac:dyDescent="0.25">
      <c r="C324" s="12"/>
      <c r="D324" s="7"/>
      <c r="E324" s="7"/>
      <c r="F324" s="7"/>
      <c r="G324" s="8"/>
      <c r="H324" s="7"/>
      <c r="I324" s="7"/>
      <c r="J324" s="7"/>
      <c r="K324" s="7"/>
      <c r="L324" s="7"/>
      <c r="M324" s="7"/>
      <c r="N324" s="7"/>
      <c r="O324" s="7"/>
      <c r="P324" s="7"/>
    </row>
    <row r="325" spans="3:16" x14ac:dyDescent="0.25">
      <c r="D325" s="7"/>
      <c r="E325" s="7"/>
      <c r="F325" s="7"/>
      <c r="G325" s="12"/>
      <c r="H325" s="7"/>
      <c r="I325" s="7"/>
      <c r="J325" s="7"/>
      <c r="K325" s="7"/>
      <c r="L325" s="7"/>
      <c r="M325" s="7"/>
      <c r="N325" s="7"/>
      <c r="O325" s="7"/>
      <c r="P325" s="7"/>
    </row>
    <row r="326" spans="3:16" x14ac:dyDescent="0.25">
      <c r="C326" s="12"/>
      <c r="D326" s="7"/>
      <c r="E326" s="7"/>
      <c r="F326" s="7"/>
      <c r="G326" s="8"/>
      <c r="H326" s="7"/>
      <c r="I326" s="7"/>
      <c r="J326" s="7"/>
      <c r="K326" s="7"/>
      <c r="L326" s="7"/>
      <c r="M326" s="7"/>
      <c r="N326" s="7"/>
      <c r="O326" s="7"/>
      <c r="P326" s="7"/>
    </row>
    <row r="327" spans="3:16" x14ac:dyDescent="0.25">
      <c r="D327" s="7"/>
      <c r="E327" s="7"/>
      <c r="F327" s="7"/>
      <c r="G327" s="12"/>
      <c r="H327" s="7"/>
      <c r="I327" s="7"/>
      <c r="J327" s="7"/>
      <c r="K327" s="7"/>
      <c r="L327" s="7"/>
      <c r="M327" s="7"/>
      <c r="N327" s="7"/>
      <c r="O327" s="7"/>
      <c r="P327" s="7"/>
    </row>
    <row r="328" spans="3:16" x14ac:dyDescent="0.25">
      <c r="C328" s="12"/>
      <c r="D328" s="7"/>
      <c r="E328" s="7"/>
      <c r="F328" s="7"/>
      <c r="G328" s="8"/>
      <c r="H328" s="7"/>
      <c r="I328" s="7"/>
      <c r="J328" s="7"/>
      <c r="K328" s="7"/>
      <c r="L328" s="7"/>
      <c r="M328" s="7"/>
      <c r="N328" s="7"/>
      <c r="O328" s="7"/>
      <c r="P328" s="7"/>
    </row>
    <row r="329" spans="3:16" x14ac:dyDescent="0.25">
      <c r="D329" s="7"/>
      <c r="E329" s="7"/>
      <c r="F329" s="7"/>
      <c r="G329" s="12"/>
      <c r="H329" s="7"/>
      <c r="I329" s="7"/>
      <c r="J329" s="7"/>
      <c r="K329" s="7"/>
      <c r="L329" s="7"/>
      <c r="M329" s="7"/>
      <c r="N329" s="7"/>
      <c r="O329" s="7"/>
      <c r="P329" s="7"/>
    </row>
    <row r="330" spans="3:16" x14ac:dyDescent="0.25">
      <c r="C330" s="12"/>
      <c r="D330" s="7"/>
      <c r="E330" s="7"/>
      <c r="F330" s="7"/>
      <c r="G330" s="8"/>
      <c r="H330" s="7"/>
      <c r="I330" s="7"/>
      <c r="J330" s="7"/>
      <c r="K330" s="7"/>
      <c r="L330" s="7"/>
      <c r="M330" s="7"/>
      <c r="N330" s="7"/>
      <c r="O330" s="7"/>
      <c r="P330" s="7"/>
    </row>
    <row r="331" spans="3:16" x14ac:dyDescent="0.25">
      <c r="D331" s="7"/>
      <c r="E331" s="7"/>
      <c r="F331" s="7"/>
      <c r="G331" s="12"/>
      <c r="H331" s="7"/>
      <c r="I331" s="7"/>
      <c r="J331" s="7"/>
      <c r="K331" s="7"/>
      <c r="L331" s="7"/>
      <c r="M331" s="7"/>
      <c r="N331" s="7"/>
      <c r="O331" s="7"/>
      <c r="P331" s="7"/>
    </row>
    <row r="332" spans="3:16" x14ac:dyDescent="0.25">
      <c r="C332" s="12"/>
      <c r="D332" s="7"/>
      <c r="E332" s="7"/>
      <c r="F332" s="7"/>
      <c r="G332" s="8"/>
      <c r="H332" s="7"/>
      <c r="I332" s="7"/>
      <c r="J332" s="7"/>
      <c r="K332" s="7"/>
      <c r="L332" s="7"/>
      <c r="M332" s="7"/>
      <c r="N332" s="7"/>
      <c r="O332" s="7"/>
      <c r="P332" s="7"/>
    </row>
    <row r="333" spans="3:16" x14ac:dyDescent="0.25">
      <c r="D333" s="7"/>
      <c r="E333" s="7"/>
      <c r="F333" s="7"/>
      <c r="G333" s="12"/>
      <c r="H333" s="7"/>
      <c r="I333" s="7"/>
      <c r="J333" s="7"/>
      <c r="K333" s="7"/>
      <c r="L333" s="7"/>
      <c r="M333" s="7"/>
      <c r="N333" s="7"/>
      <c r="O333" s="7"/>
      <c r="P333" s="7"/>
    </row>
    <row r="334" spans="3:16" x14ac:dyDescent="0.25">
      <c r="C334" s="12"/>
      <c r="D334" s="7"/>
      <c r="E334" s="7"/>
      <c r="F334" s="7"/>
      <c r="G334" s="8"/>
      <c r="H334" s="7"/>
      <c r="I334" s="7"/>
      <c r="J334" s="7"/>
      <c r="K334" s="7"/>
      <c r="L334" s="7"/>
      <c r="M334" s="7"/>
      <c r="N334" s="7"/>
      <c r="O334" s="7"/>
      <c r="P334" s="7"/>
    </row>
    <row r="335" spans="3:16" x14ac:dyDescent="0.25">
      <c r="D335" s="7"/>
      <c r="E335" s="7"/>
      <c r="F335" s="7"/>
      <c r="G335" s="12"/>
      <c r="H335" s="7"/>
      <c r="I335" s="7"/>
      <c r="J335" s="7"/>
      <c r="K335" s="7"/>
      <c r="L335" s="7"/>
      <c r="M335" s="7"/>
      <c r="N335" s="7"/>
      <c r="O335" s="7"/>
      <c r="P335" s="7"/>
    </row>
    <row r="336" spans="3:16" x14ac:dyDescent="0.25">
      <c r="C336" s="12"/>
      <c r="D336" s="7"/>
      <c r="E336" s="7"/>
      <c r="F336" s="7"/>
      <c r="G336" s="8"/>
      <c r="H336" s="7"/>
      <c r="I336" s="7"/>
      <c r="J336" s="7"/>
      <c r="K336" s="7"/>
      <c r="L336" s="7"/>
      <c r="M336" s="7"/>
      <c r="N336" s="7"/>
      <c r="O336" s="7"/>
      <c r="P336" s="7"/>
    </row>
    <row r="337" spans="3:16" x14ac:dyDescent="0.25">
      <c r="D337" s="7"/>
      <c r="E337" s="7"/>
      <c r="F337" s="7"/>
      <c r="G337" s="12"/>
      <c r="H337" s="7"/>
      <c r="I337" s="7"/>
      <c r="J337" s="7"/>
      <c r="K337" s="7"/>
      <c r="L337" s="7"/>
      <c r="M337" s="7"/>
      <c r="N337" s="7"/>
      <c r="O337" s="7"/>
      <c r="P337" s="7"/>
    </row>
    <row r="338" spans="3:16" x14ac:dyDescent="0.25">
      <c r="C338" s="12"/>
      <c r="D338" s="7"/>
      <c r="E338" s="7"/>
      <c r="F338" s="7"/>
      <c r="G338" s="8"/>
      <c r="H338" s="7"/>
      <c r="I338" s="7"/>
      <c r="J338" s="7"/>
      <c r="K338" s="7"/>
      <c r="L338" s="7"/>
      <c r="M338" s="7"/>
      <c r="N338" s="7"/>
      <c r="O338" s="7"/>
      <c r="P338" s="7"/>
    </row>
    <row r="339" spans="3:16" x14ac:dyDescent="0.25">
      <c r="D339" s="7"/>
      <c r="E339" s="7"/>
      <c r="F339" s="7"/>
      <c r="G339" s="12"/>
      <c r="H339" s="7"/>
      <c r="I339" s="7"/>
      <c r="J339" s="7"/>
      <c r="K339" s="7"/>
      <c r="L339" s="7"/>
      <c r="M339" s="7"/>
      <c r="N339" s="7"/>
      <c r="O339" s="7"/>
      <c r="P339" s="7"/>
    </row>
    <row r="340" spans="3:16" x14ac:dyDescent="0.25">
      <c r="C340" s="12"/>
      <c r="D340" s="7"/>
      <c r="E340" s="7"/>
      <c r="F340" s="7"/>
      <c r="G340" s="8"/>
      <c r="H340" s="7"/>
      <c r="I340" s="7"/>
      <c r="J340" s="7"/>
      <c r="K340" s="7"/>
      <c r="L340" s="7"/>
      <c r="M340" s="7"/>
      <c r="N340" s="7"/>
      <c r="O340" s="7"/>
      <c r="P340" s="7"/>
    </row>
    <row r="341" spans="3:16" x14ac:dyDescent="0.25">
      <c r="D341" s="7"/>
      <c r="E341" s="7"/>
      <c r="F341" s="7"/>
      <c r="G341" s="12"/>
      <c r="H341" s="7"/>
      <c r="I341" s="7"/>
      <c r="J341" s="7"/>
      <c r="K341" s="7"/>
      <c r="L341" s="7"/>
      <c r="M341" s="7"/>
      <c r="N341" s="7"/>
      <c r="O341" s="7"/>
      <c r="P341" s="7"/>
    </row>
    <row r="342" spans="3:16" x14ac:dyDescent="0.25">
      <c r="C342" s="12"/>
      <c r="D342" s="7"/>
      <c r="E342" s="7"/>
      <c r="F342" s="7"/>
      <c r="G342" s="8"/>
      <c r="H342" s="7"/>
      <c r="I342" s="7"/>
      <c r="J342" s="7"/>
      <c r="K342" s="7"/>
      <c r="L342" s="7"/>
      <c r="M342" s="7"/>
      <c r="N342" s="7"/>
      <c r="O342" s="7"/>
      <c r="P342" s="7"/>
    </row>
    <row r="343" spans="3:16" x14ac:dyDescent="0.25">
      <c r="D343" s="7"/>
      <c r="E343" s="7"/>
      <c r="F343" s="7"/>
      <c r="G343" s="12"/>
      <c r="H343" s="7"/>
      <c r="I343" s="7"/>
      <c r="J343" s="7"/>
      <c r="K343" s="7"/>
      <c r="L343" s="7"/>
      <c r="M343" s="7"/>
      <c r="N343" s="7"/>
      <c r="O343" s="7"/>
      <c r="P343" s="7"/>
    </row>
    <row r="344" spans="3:16" x14ac:dyDescent="0.25">
      <c r="C344" s="12"/>
      <c r="D344" s="7"/>
      <c r="E344" s="7"/>
      <c r="F344" s="7"/>
      <c r="G344" s="8"/>
      <c r="H344" s="7"/>
      <c r="I344" s="7"/>
      <c r="J344" s="7"/>
      <c r="K344" s="7"/>
      <c r="L344" s="7"/>
      <c r="M344" s="7"/>
      <c r="N344" s="7"/>
      <c r="O344" s="7"/>
      <c r="P344" s="7"/>
    </row>
    <row r="345" spans="3:16" x14ac:dyDescent="0.25">
      <c r="D345" s="7"/>
      <c r="E345" s="7"/>
      <c r="F345" s="7"/>
      <c r="G345" s="12"/>
      <c r="H345" s="7"/>
      <c r="I345" s="7"/>
      <c r="J345" s="7"/>
      <c r="K345" s="7"/>
      <c r="L345" s="7"/>
      <c r="M345" s="7"/>
      <c r="N345" s="7"/>
      <c r="O345" s="7"/>
      <c r="P345" s="7"/>
    </row>
    <row r="346" spans="3:16" x14ac:dyDescent="0.25">
      <c r="C346" s="12"/>
      <c r="D346" s="7"/>
      <c r="E346" s="7"/>
      <c r="F346" s="7"/>
      <c r="G346" s="8"/>
      <c r="H346" s="7"/>
      <c r="I346" s="7"/>
      <c r="J346" s="7"/>
      <c r="K346" s="7"/>
      <c r="L346" s="7"/>
      <c r="M346" s="7"/>
      <c r="N346" s="7"/>
      <c r="O346" s="7"/>
      <c r="P346" s="7"/>
    </row>
    <row r="347" spans="3:16" x14ac:dyDescent="0.25">
      <c r="D347" s="7"/>
      <c r="E347" s="7"/>
      <c r="F347" s="7"/>
      <c r="G347" s="12"/>
      <c r="H347" s="7"/>
      <c r="I347" s="7"/>
      <c r="J347" s="7"/>
      <c r="K347" s="7"/>
      <c r="L347" s="7"/>
      <c r="M347" s="7"/>
      <c r="N347" s="7"/>
      <c r="O347" s="7"/>
      <c r="P347" s="7"/>
    </row>
    <row r="348" spans="3:16" x14ac:dyDescent="0.25">
      <c r="C348" s="12"/>
      <c r="D348" s="7"/>
      <c r="E348" s="7"/>
      <c r="F348" s="7"/>
      <c r="G348" s="8"/>
      <c r="H348" s="7"/>
      <c r="I348" s="7"/>
      <c r="J348" s="7"/>
      <c r="K348" s="7"/>
      <c r="L348" s="7"/>
      <c r="M348" s="7"/>
      <c r="N348" s="7"/>
      <c r="O348" s="7"/>
      <c r="P348" s="7"/>
    </row>
    <row r="349" spans="3:16" x14ac:dyDescent="0.25">
      <c r="D349" s="7"/>
      <c r="E349" s="7"/>
      <c r="F349" s="7"/>
      <c r="G349" s="12"/>
      <c r="H349" s="7"/>
      <c r="I349" s="7"/>
      <c r="J349" s="7"/>
      <c r="K349" s="7"/>
      <c r="L349" s="7"/>
      <c r="M349" s="7"/>
      <c r="N349" s="7"/>
      <c r="O349" s="7"/>
      <c r="P349" s="7"/>
    </row>
    <row r="350" spans="3:16" x14ac:dyDescent="0.25">
      <c r="C350" s="12"/>
      <c r="D350" s="7"/>
      <c r="E350" s="7"/>
      <c r="F350" s="7"/>
      <c r="G350" s="8"/>
      <c r="H350" s="7"/>
      <c r="I350" s="7"/>
      <c r="J350" s="7"/>
      <c r="K350" s="7"/>
      <c r="L350" s="7"/>
      <c r="M350" s="7"/>
      <c r="N350" s="7"/>
      <c r="O350" s="7"/>
      <c r="P350" s="7"/>
    </row>
    <row r="351" spans="3:16" x14ac:dyDescent="0.25">
      <c r="D351" s="7"/>
      <c r="E351" s="7"/>
      <c r="F351" s="7"/>
      <c r="G351" s="12"/>
      <c r="H351" s="7"/>
      <c r="I351" s="7"/>
      <c r="J351" s="7"/>
      <c r="K351" s="7"/>
      <c r="L351" s="7"/>
      <c r="M351" s="7"/>
      <c r="N351" s="7"/>
      <c r="O351" s="7"/>
      <c r="P351" s="7"/>
    </row>
    <row r="352" spans="3:16" x14ac:dyDescent="0.25">
      <c r="C352" s="12"/>
      <c r="D352" s="7"/>
      <c r="E352" s="7"/>
      <c r="F352" s="7"/>
      <c r="G352" s="8"/>
      <c r="H352" s="7"/>
      <c r="I352" s="7"/>
      <c r="J352" s="7"/>
      <c r="K352" s="7"/>
      <c r="L352" s="7"/>
      <c r="M352" s="7"/>
      <c r="N352" s="7"/>
      <c r="O352" s="7"/>
      <c r="P352" s="7"/>
    </row>
    <row r="353" spans="3:16" x14ac:dyDescent="0.25">
      <c r="D353" s="7"/>
      <c r="E353" s="7"/>
      <c r="F353" s="7"/>
      <c r="G353" s="12"/>
      <c r="H353" s="7"/>
      <c r="I353" s="7"/>
      <c r="J353" s="7"/>
      <c r="K353" s="7"/>
      <c r="L353" s="7"/>
      <c r="M353" s="7"/>
      <c r="N353" s="7"/>
      <c r="O353" s="7"/>
      <c r="P353" s="7"/>
    </row>
    <row r="354" spans="3:16" x14ac:dyDescent="0.25">
      <c r="C354" s="12"/>
      <c r="D354" s="7"/>
      <c r="E354" s="7"/>
      <c r="F354" s="7"/>
      <c r="G354" s="8"/>
      <c r="H354" s="7"/>
      <c r="I354" s="7"/>
      <c r="J354" s="7"/>
      <c r="K354" s="7"/>
      <c r="L354" s="7"/>
      <c r="M354" s="7"/>
      <c r="N354" s="7"/>
      <c r="O354" s="7"/>
      <c r="P354" s="7"/>
    </row>
    <row r="355" spans="3:16" x14ac:dyDescent="0.25">
      <c r="D355" s="7"/>
      <c r="E355" s="7"/>
      <c r="F355" s="7"/>
      <c r="G355" s="12"/>
      <c r="H355" s="7"/>
      <c r="I355" s="7"/>
      <c r="J355" s="7"/>
      <c r="K355" s="7"/>
      <c r="L355" s="7"/>
      <c r="M355" s="7"/>
      <c r="N355" s="7"/>
      <c r="O355" s="7"/>
      <c r="P355" s="7"/>
    </row>
    <row r="356" spans="3:16" x14ac:dyDescent="0.25">
      <c r="C356" s="12"/>
      <c r="D356" s="7"/>
      <c r="E356" s="7"/>
      <c r="F356" s="7"/>
      <c r="G356" s="8"/>
      <c r="H356" s="7"/>
      <c r="I356" s="7"/>
      <c r="J356" s="7"/>
      <c r="K356" s="7"/>
      <c r="L356" s="7"/>
      <c r="M356" s="7"/>
      <c r="N356" s="7"/>
      <c r="O356" s="7"/>
      <c r="P356" s="7"/>
    </row>
    <row r="357" spans="3:16" x14ac:dyDescent="0.25">
      <c r="D357" s="7"/>
      <c r="E357" s="7"/>
      <c r="F357" s="7"/>
      <c r="G357" s="12"/>
      <c r="H357" s="7"/>
      <c r="I357" s="7"/>
      <c r="J357" s="7"/>
      <c r="K357" s="7"/>
      <c r="L357" s="7"/>
      <c r="M357" s="7"/>
      <c r="N357" s="7"/>
      <c r="O357" s="7"/>
      <c r="P357" s="7"/>
    </row>
    <row r="358" spans="3:16" x14ac:dyDescent="0.25">
      <c r="C358" s="12"/>
      <c r="D358" s="7"/>
      <c r="E358" s="7"/>
      <c r="F358" s="7"/>
      <c r="G358" s="8"/>
      <c r="H358" s="7"/>
      <c r="I358" s="7"/>
      <c r="J358" s="7"/>
      <c r="K358" s="7"/>
      <c r="L358" s="7"/>
      <c r="M358" s="7"/>
      <c r="N358" s="7"/>
      <c r="O358" s="7"/>
      <c r="P358" s="7"/>
    </row>
    <row r="359" spans="3:16" x14ac:dyDescent="0.25">
      <c r="D359" s="7"/>
      <c r="E359" s="7"/>
      <c r="F359" s="7"/>
      <c r="G359" s="12"/>
      <c r="H359" s="7"/>
      <c r="I359" s="7"/>
      <c r="J359" s="7"/>
      <c r="K359" s="7"/>
      <c r="L359" s="7"/>
      <c r="M359" s="7"/>
      <c r="N359" s="7"/>
      <c r="O359" s="7"/>
      <c r="P359" s="7"/>
    </row>
    <row r="360" spans="3:16" x14ac:dyDescent="0.25">
      <c r="C360" s="12"/>
      <c r="D360" s="7"/>
      <c r="E360" s="7"/>
      <c r="F360" s="7"/>
      <c r="G360" s="8"/>
      <c r="H360" s="7"/>
      <c r="I360" s="7"/>
      <c r="J360" s="7"/>
      <c r="K360" s="7"/>
      <c r="L360" s="7"/>
      <c r="M360" s="7"/>
      <c r="N360" s="7"/>
      <c r="O360" s="7"/>
      <c r="P360" s="7"/>
    </row>
    <row r="361" spans="3:16" x14ac:dyDescent="0.25">
      <c r="D361" s="7"/>
      <c r="E361" s="7"/>
      <c r="F361" s="7"/>
      <c r="G361" s="12"/>
      <c r="H361" s="7"/>
      <c r="I361" s="7"/>
      <c r="J361" s="7"/>
      <c r="K361" s="7"/>
      <c r="L361" s="7"/>
      <c r="M361" s="7"/>
      <c r="N361" s="7"/>
      <c r="O361" s="7"/>
      <c r="P361" s="7"/>
    </row>
    <row r="362" spans="3:16" x14ac:dyDescent="0.25">
      <c r="C362" s="12"/>
      <c r="D362" s="7"/>
      <c r="E362" s="7"/>
      <c r="F362" s="7"/>
      <c r="G362" s="8"/>
      <c r="H362" s="7"/>
      <c r="I362" s="7"/>
      <c r="J362" s="7"/>
      <c r="K362" s="7"/>
      <c r="L362" s="7"/>
      <c r="M362" s="7"/>
      <c r="N362" s="7"/>
      <c r="O362" s="7"/>
      <c r="P362" s="7"/>
    </row>
    <row r="363" spans="3:16" x14ac:dyDescent="0.25">
      <c r="D363" s="7"/>
      <c r="E363" s="7"/>
      <c r="F363" s="7"/>
      <c r="G363" s="12"/>
      <c r="H363" s="7"/>
      <c r="I363" s="7"/>
      <c r="J363" s="7"/>
      <c r="K363" s="7"/>
      <c r="L363" s="7"/>
      <c r="M363" s="7"/>
      <c r="N363" s="7"/>
      <c r="O363" s="7"/>
      <c r="P363" s="7"/>
    </row>
    <row r="364" spans="3:16" x14ac:dyDescent="0.25">
      <c r="C364" s="12"/>
      <c r="D364" s="7"/>
      <c r="E364" s="7"/>
      <c r="F364" s="7"/>
      <c r="G364" s="8"/>
      <c r="H364" s="7"/>
      <c r="I364" s="7"/>
      <c r="J364" s="7"/>
      <c r="K364" s="7"/>
      <c r="L364" s="7"/>
      <c r="M364" s="7"/>
      <c r="N364" s="7"/>
      <c r="O364" s="7"/>
      <c r="P364" s="7"/>
    </row>
    <row r="365" spans="3:16" x14ac:dyDescent="0.25">
      <c r="D365" s="7"/>
      <c r="E365" s="7"/>
      <c r="F365" s="7"/>
      <c r="G365" s="12"/>
      <c r="H365" s="7"/>
      <c r="I365" s="7"/>
      <c r="J365" s="7"/>
      <c r="K365" s="7"/>
      <c r="L365" s="7"/>
      <c r="M365" s="7"/>
      <c r="N365" s="7"/>
      <c r="O365" s="7"/>
      <c r="P365" s="7"/>
    </row>
    <row r="366" spans="3:16" x14ac:dyDescent="0.25">
      <c r="C366" s="12"/>
      <c r="D366" s="7"/>
      <c r="E366" s="7"/>
      <c r="F366" s="7"/>
      <c r="G366" s="8"/>
      <c r="H366" s="7"/>
      <c r="I366" s="7"/>
      <c r="J366" s="7"/>
      <c r="K366" s="7"/>
      <c r="L366" s="7"/>
      <c r="M366" s="7"/>
      <c r="N366" s="7"/>
      <c r="O366" s="7"/>
      <c r="P366" s="7"/>
    </row>
    <row r="367" spans="3:16" x14ac:dyDescent="0.25">
      <c r="D367" s="7"/>
      <c r="E367" s="7"/>
      <c r="F367" s="7"/>
      <c r="G367" s="12"/>
      <c r="H367" s="7"/>
      <c r="I367" s="7"/>
      <c r="J367" s="7"/>
      <c r="K367" s="7"/>
      <c r="L367" s="7"/>
      <c r="M367" s="7"/>
      <c r="N367" s="7"/>
      <c r="O367" s="7"/>
      <c r="P367" s="7"/>
    </row>
    <row r="368" spans="3:16" x14ac:dyDescent="0.25">
      <c r="C368" s="12"/>
      <c r="D368" s="7"/>
      <c r="E368" s="7"/>
      <c r="F368" s="7"/>
      <c r="G368" s="8"/>
      <c r="H368" s="7"/>
      <c r="I368" s="7"/>
      <c r="J368" s="7"/>
      <c r="K368" s="7"/>
      <c r="L368" s="7"/>
      <c r="M368" s="7"/>
      <c r="N368" s="7"/>
      <c r="O368" s="7"/>
      <c r="P368" s="7"/>
    </row>
    <row r="369" spans="3:16" x14ac:dyDescent="0.25">
      <c r="D369" s="7"/>
      <c r="E369" s="7"/>
      <c r="F369" s="7"/>
      <c r="G369" s="12"/>
      <c r="H369" s="7"/>
      <c r="I369" s="7"/>
      <c r="J369" s="7"/>
      <c r="K369" s="7"/>
      <c r="L369" s="7"/>
      <c r="M369" s="7"/>
      <c r="N369" s="7"/>
      <c r="O369" s="7"/>
      <c r="P369" s="7"/>
    </row>
    <row r="370" spans="3:16" x14ac:dyDescent="0.25">
      <c r="C370" s="12"/>
      <c r="D370" s="7"/>
      <c r="E370" s="7"/>
      <c r="F370" s="7"/>
      <c r="G370" s="8"/>
      <c r="H370" s="7"/>
      <c r="I370" s="7"/>
      <c r="J370" s="7"/>
      <c r="K370" s="7"/>
      <c r="L370" s="7"/>
      <c r="M370" s="7"/>
      <c r="N370" s="7"/>
      <c r="O370" s="7"/>
      <c r="P370" s="7"/>
    </row>
    <row r="371" spans="3:16" x14ac:dyDescent="0.25">
      <c r="D371" s="7"/>
      <c r="E371" s="7"/>
      <c r="F371" s="7"/>
      <c r="G371" s="12"/>
      <c r="H371" s="7"/>
      <c r="I371" s="7"/>
      <c r="J371" s="7"/>
      <c r="K371" s="7"/>
      <c r="L371" s="7"/>
      <c r="M371" s="7"/>
      <c r="N371" s="7"/>
      <c r="O371" s="7"/>
      <c r="P371" s="7"/>
    </row>
    <row r="372" spans="3:16" x14ac:dyDescent="0.25">
      <c r="C372" s="12"/>
      <c r="D372" s="7"/>
      <c r="E372" s="7"/>
      <c r="F372" s="7"/>
      <c r="G372" s="8"/>
      <c r="H372" s="7"/>
      <c r="I372" s="7"/>
      <c r="J372" s="7"/>
      <c r="K372" s="7"/>
      <c r="L372" s="7"/>
      <c r="M372" s="7"/>
      <c r="N372" s="7"/>
      <c r="O372" s="7"/>
      <c r="P372" s="7"/>
    </row>
    <row r="373" spans="3:16" x14ac:dyDescent="0.25">
      <c r="D373" s="7"/>
      <c r="E373" s="7"/>
      <c r="F373" s="7"/>
      <c r="G373" s="12"/>
      <c r="H373" s="7"/>
      <c r="I373" s="7"/>
      <c r="J373" s="7"/>
      <c r="K373" s="7"/>
      <c r="L373" s="7"/>
      <c r="M373" s="7"/>
      <c r="N373" s="7"/>
      <c r="O373" s="7"/>
      <c r="P373" s="7"/>
    </row>
    <row r="374" spans="3:16" x14ac:dyDescent="0.25">
      <c r="C374" s="12"/>
      <c r="D374" s="7"/>
      <c r="E374" s="7"/>
      <c r="F374" s="7"/>
      <c r="G374" s="8"/>
      <c r="H374" s="7"/>
      <c r="I374" s="7"/>
      <c r="J374" s="7"/>
      <c r="K374" s="7"/>
      <c r="L374" s="7"/>
      <c r="M374" s="7"/>
      <c r="N374" s="7"/>
      <c r="O374" s="7"/>
      <c r="P374" s="7"/>
    </row>
    <row r="375" spans="3:16" x14ac:dyDescent="0.25">
      <c r="D375" s="7"/>
      <c r="E375" s="7"/>
      <c r="F375" s="7"/>
      <c r="G375" s="12"/>
      <c r="H375" s="7"/>
      <c r="I375" s="7"/>
      <c r="J375" s="7"/>
      <c r="K375" s="7"/>
      <c r="L375" s="7"/>
      <c r="M375" s="7"/>
      <c r="N375" s="7"/>
      <c r="O375" s="7"/>
      <c r="P375" s="7"/>
    </row>
    <row r="376" spans="3:16" x14ac:dyDescent="0.25">
      <c r="C376" s="12"/>
      <c r="D376" s="7"/>
      <c r="E376" s="7"/>
      <c r="F376" s="7"/>
      <c r="G376" s="8"/>
      <c r="H376" s="7"/>
      <c r="I376" s="7"/>
      <c r="J376" s="7"/>
      <c r="K376" s="7"/>
      <c r="L376" s="7"/>
      <c r="M376" s="7"/>
      <c r="N376" s="7"/>
      <c r="O376" s="7"/>
      <c r="P376" s="7"/>
    </row>
    <row r="377" spans="3:16" x14ac:dyDescent="0.25">
      <c r="D377" s="7"/>
      <c r="E377" s="7"/>
      <c r="F377" s="7"/>
      <c r="G377" s="12"/>
      <c r="H377" s="7"/>
      <c r="I377" s="7"/>
      <c r="J377" s="7"/>
      <c r="K377" s="7"/>
      <c r="L377" s="7"/>
      <c r="M377" s="7"/>
      <c r="N377" s="7"/>
      <c r="O377" s="7"/>
      <c r="P377" s="7"/>
    </row>
    <row r="378" spans="3:16" x14ac:dyDescent="0.25">
      <c r="C378" s="12"/>
      <c r="D378" s="7"/>
      <c r="E378" s="7"/>
      <c r="F378" s="7"/>
      <c r="G378" s="8"/>
      <c r="H378" s="7"/>
      <c r="I378" s="7"/>
      <c r="J378" s="7"/>
      <c r="K378" s="7"/>
      <c r="L378" s="7"/>
      <c r="M378" s="7"/>
      <c r="N378" s="7"/>
      <c r="O378" s="7"/>
      <c r="P378" s="7"/>
    </row>
    <row r="379" spans="3:16" x14ac:dyDescent="0.25">
      <c r="D379" s="7"/>
      <c r="E379" s="7"/>
      <c r="F379" s="7"/>
      <c r="G379" s="12"/>
      <c r="H379" s="7"/>
      <c r="I379" s="7"/>
      <c r="J379" s="7"/>
      <c r="K379" s="7"/>
      <c r="L379" s="7"/>
      <c r="M379" s="7"/>
      <c r="N379" s="7"/>
      <c r="O379" s="7"/>
      <c r="P379" s="7"/>
    </row>
    <row r="380" spans="3:16" x14ac:dyDescent="0.25">
      <c r="C380" s="12"/>
      <c r="D380" s="7"/>
      <c r="E380" s="7"/>
      <c r="F380" s="7"/>
      <c r="G380" s="8"/>
      <c r="H380" s="7"/>
      <c r="I380" s="7"/>
      <c r="J380" s="7"/>
      <c r="K380" s="7"/>
      <c r="L380" s="7"/>
      <c r="M380" s="7"/>
      <c r="N380" s="7"/>
      <c r="O380" s="7"/>
      <c r="P380" s="7"/>
    </row>
    <row r="381" spans="3:16" x14ac:dyDescent="0.25">
      <c r="D381" s="7"/>
      <c r="E381" s="7"/>
      <c r="F381" s="7"/>
      <c r="G381" s="12"/>
      <c r="H381" s="7"/>
      <c r="I381" s="7"/>
      <c r="J381" s="7"/>
      <c r="K381" s="7"/>
      <c r="L381" s="7"/>
      <c r="M381" s="7"/>
      <c r="N381" s="7"/>
      <c r="O381" s="7"/>
      <c r="P381" s="7"/>
    </row>
    <row r="382" spans="3:16" x14ac:dyDescent="0.25">
      <c r="C382" s="12"/>
      <c r="D382" s="7"/>
      <c r="E382" s="7"/>
      <c r="F382" s="7"/>
      <c r="G382" s="8"/>
      <c r="H382" s="7"/>
      <c r="I382" s="7"/>
      <c r="J382" s="7"/>
      <c r="K382" s="7"/>
      <c r="L382" s="7"/>
      <c r="M382" s="7"/>
      <c r="N382" s="7"/>
      <c r="O382" s="7"/>
      <c r="P382" s="7"/>
    </row>
    <row r="383" spans="3:16" x14ac:dyDescent="0.25">
      <c r="D383" s="7"/>
      <c r="E383" s="7"/>
      <c r="F383" s="7"/>
      <c r="G383" s="12"/>
      <c r="H383" s="7"/>
      <c r="I383" s="7"/>
      <c r="J383" s="7"/>
      <c r="K383" s="7"/>
      <c r="L383" s="7"/>
      <c r="M383" s="7"/>
      <c r="N383" s="7"/>
      <c r="O383" s="7"/>
      <c r="P383" s="7"/>
    </row>
    <row r="384" spans="3:16" x14ac:dyDescent="0.25">
      <c r="C384" s="12"/>
      <c r="D384" s="7"/>
      <c r="E384" s="7"/>
      <c r="F384" s="7"/>
      <c r="G384" s="8"/>
      <c r="H384" s="7"/>
      <c r="I384" s="7"/>
      <c r="J384" s="7"/>
      <c r="K384" s="7"/>
      <c r="L384" s="7"/>
      <c r="M384" s="7"/>
      <c r="N384" s="7"/>
      <c r="O384" s="7"/>
      <c r="P384" s="7"/>
    </row>
    <row r="385" spans="3:16" x14ac:dyDescent="0.25">
      <c r="D385" s="7"/>
      <c r="E385" s="7"/>
      <c r="F385" s="7"/>
      <c r="G385" s="12"/>
      <c r="H385" s="7"/>
      <c r="I385" s="7"/>
      <c r="J385" s="7"/>
      <c r="K385" s="7"/>
      <c r="L385" s="7"/>
      <c r="M385" s="7"/>
      <c r="N385" s="7"/>
      <c r="O385" s="7"/>
      <c r="P385" s="7"/>
    </row>
    <row r="386" spans="3:16" x14ac:dyDescent="0.25">
      <c r="C386" s="12"/>
      <c r="D386" s="7"/>
      <c r="E386" s="7"/>
      <c r="F386" s="7"/>
      <c r="G386" s="8"/>
      <c r="H386" s="7"/>
      <c r="I386" s="7"/>
      <c r="J386" s="7"/>
      <c r="K386" s="7"/>
      <c r="L386" s="7"/>
      <c r="M386" s="7"/>
      <c r="N386" s="7"/>
      <c r="O386" s="7"/>
      <c r="P386" s="7"/>
    </row>
    <row r="387" spans="3:16" x14ac:dyDescent="0.25">
      <c r="D387" s="7"/>
      <c r="E387" s="7"/>
      <c r="F387" s="7"/>
      <c r="G387" s="12"/>
      <c r="H387" s="7"/>
      <c r="I387" s="7"/>
      <c r="J387" s="7"/>
      <c r="K387" s="7"/>
      <c r="L387" s="7"/>
      <c r="M387" s="7"/>
      <c r="N387" s="7"/>
      <c r="O387" s="7"/>
      <c r="P387" s="7"/>
    </row>
    <row r="388" spans="3:16" x14ac:dyDescent="0.25">
      <c r="C388" s="12"/>
      <c r="D388" s="7"/>
      <c r="E388" s="7"/>
      <c r="F388" s="7"/>
      <c r="G388" s="8"/>
      <c r="H388" s="7"/>
      <c r="I388" s="7"/>
      <c r="J388" s="7"/>
      <c r="K388" s="7"/>
      <c r="L388" s="7"/>
      <c r="M388" s="7"/>
      <c r="N388" s="7"/>
      <c r="O388" s="7"/>
      <c r="P388" s="7"/>
    </row>
    <row r="389" spans="3:16" x14ac:dyDescent="0.25">
      <c r="D389" s="7"/>
      <c r="E389" s="7"/>
      <c r="F389" s="7"/>
      <c r="G389" s="12"/>
      <c r="H389" s="7"/>
      <c r="I389" s="7"/>
      <c r="J389" s="7"/>
      <c r="K389" s="7"/>
      <c r="L389" s="7"/>
      <c r="M389" s="7"/>
      <c r="N389" s="7"/>
      <c r="O389" s="7"/>
      <c r="P389" s="7"/>
    </row>
    <row r="390" spans="3:16" x14ac:dyDescent="0.25">
      <c r="C390" s="12"/>
      <c r="D390" s="7"/>
      <c r="E390" s="7"/>
      <c r="F390" s="7"/>
      <c r="G390" s="8"/>
      <c r="H390" s="7"/>
      <c r="I390" s="7"/>
      <c r="J390" s="7"/>
      <c r="K390" s="7"/>
      <c r="L390" s="7"/>
      <c r="M390" s="7"/>
      <c r="N390" s="7"/>
      <c r="O390" s="7"/>
      <c r="P390" s="7"/>
    </row>
    <row r="391" spans="3:16" x14ac:dyDescent="0.25">
      <c r="D391" s="7"/>
      <c r="E391" s="7"/>
      <c r="F391" s="7"/>
      <c r="G391" s="12"/>
      <c r="H391" s="7"/>
      <c r="I391" s="7"/>
      <c r="J391" s="7"/>
      <c r="K391" s="7"/>
      <c r="L391" s="7"/>
      <c r="M391" s="7"/>
      <c r="N391" s="7"/>
      <c r="O391" s="7"/>
      <c r="P391" s="7"/>
    </row>
    <row r="392" spans="3:16" x14ac:dyDescent="0.25">
      <c r="C392" s="12"/>
      <c r="D392" s="7"/>
      <c r="E392" s="7"/>
      <c r="F392" s="7"/>
      <c r="G392" s="8"/>
      <c r="H392" s="7"/>
      <c r="I392" s="7"/>
      <c r="J392" s="7"/>
      <c r="K392" s="7"/>
      <c r="L392" s="7"/>
      <c r="M392" s="7"/>
      <c r="N392" s="7"/>
      <c r="O392" s="7"/>
      <c r="P392" s="7"/>
    </row>
    <row r="393" spans="3:16" x14ac:dyDescent="0.25">
      <c r="D393" s="7"/>
      <c r="E393" s="7"/>
      <c r="F393" s="7"/>
      <c r="G393" s="12"/>
      <c r="H393" s="7"/>
      <c r="I393" s="7"/>
      <c r="J393" s="7"/>
      <c r="K393" s="7"/>
      <c r="L393" s="7"/>
      <c r="M393" s="7"/>
      <c r="N393" s="7"/>
      <c r="O393" s="7"/>
      <c r="P393" s="7"/>
    </row>
    <row r="394" spans="3:16" x14ac:dyDescent="0.25">
      <c r="C394" s="12"/>
      <c r="D394" s="7"/>
      <c r="E394" s="7"/>
      <c r="F394" s="7"/>
      <c r="G394" s="8"/>
      <c r="H394" s="7"/>
      <c r="I394" s="7"/>
      <c r="J394" s="7"/>
      <c r="K394" s="7"/>
      <c r="L394" s="7"/>
      <c r="M394" s="7"/>
      <c r="N394" s="7"/>
      <c r="O394" s="7"/>
      <c r="P394" s="7"/>
    </row>
    <row r="395" spans="3:16" x14ac:dyDescent="0.25">
      <c r="D395" s="7"/>
      <c r="E395" s="7"/>
      <c r="F395" s="7"/>
      <c r="G395" s="12"/>
      <c r="H395" s="7"/>
      <c r="I395" s="7"/>
      <c r="J395" s="7"/>
      <c r="K395" s="7"/>
      <c r="L395" s="7"/>
      <c r="M395" s="7"/>
      <c r="N395" s="7"/>
      <c r="O395" s="7"/>
      <c r="P395" s="7"/>
    </row>
    <row r="396" spans="3:16" x14ac:dyDescent="0.25">
      <c r="C396" s="12"/>
      <c r="D396" s="7"/>
      <c r="E396" s="7"/>
      <c r="F396" s="7"/>
      <c r="G396" s="8"/>
      <c r="H396" s="7"/>
      <c r="I396" s="7"/>
      <c r="J396" s="7"/>
      <c r="K396" s="7"/>
      <c r="L396" s="7"/>
      <c r="M396" s="7"/>
      <c r="N396" s="7"/>
      <c r="O396" s="7"/>
      <c r="P396" s="7"/>
    </row>
    <row r="397" spans="3:16" x14ac:dyDescent="0.25">
      <c r="D397" s="7"/>
      <c r="E397" s="7"/>
      <c r="F397" s="7"/>
      <c r="G397" s="12"/>
      <c r="H397" s="7"/>
      <c r="I397" s="7"/>
      <c r="J397" s="7"/>
      <c r="K397" s="7"/>
      <c r="L397" s="7"/>
      <c r="M397" s="7"/>
      <c r="N397" s="7"/>
      <c r="O397" s="7"/>
      <c r="P397" s="7"/>
    </row>
    <row r="398" spans="3:16" x14ac:dyDescent="0.25">
      <c r="C398" s="12"/>
      <c r="D398" s="7"/>
      <c r="E398" s="7"/>
      <c r="F398" s="7"/>
      <c r="G398" s="8"/>
      <c r="H398" s="7"/>
      <c r="I398" s="7"/>
      <c r="J398" s="7"/>
      <c r="K398" s="7"/>
      <c r="L398" s="7"/>
      <c r="M398" s="7"/>
      <c r="N398" s="7"/>
      <c r="O398" s="7"/>
      <c r="P398" s="7"/>
    </row>
    <row r="399" spans="3:16" x14ac:dyDescent="0.25">
      <c r="D399" s="7"/>
      <c r="E399" s="7"/>
      <c r="F399" s="7"/>
      <c r="G399" s="12"/>
      <c r="H399" s="7"/>
      <c r="I399" s="7"/>
      <c r="J399" s="7"/>
      <c r="K399" s="7"/>
      <c r="L399" s="7"/>
      <c r="M399" s="7"/>
      <c r="N399" s="7"/>
      <c r="O399" s="7"/>
      <c r="P399" s="7"/>
    </row>
    <row r="400" spans="3:16" x14ac:dyDescent="0.25">
      <c r="C400" s="12"/>
      <c r="D400" s="7"/>
      <c r="E400" s="7"/>
      <c r="F400" s="7"/>
      <c r="G400" s="8"/>
      <c r="H400" s="7"/>
      <c r="I400" s="7"/>
      <c r="J400" s="7"/>
      <c r="K400" s="7"/>
      <c r="L400" s="7"/>
      <c r="M400" s="7"/>
      <c r="N400" s="7"/>
      <c r="O400" s="7"/>
      <c r="P400" s="7"/>
    </row>
    <row r="401" spans="3:16" x14ac:dyDescent="0.25">
      <c r="D401" s="7"/>
      <c r="E401" s="7"/>
      <c r="F401" s="7"/>
      <c r="G401" s="12"/>
      <c r="H401" s="7"/>
      <c r="I401" s="7"/>
      <c r="J401" s="7"/>
      <c r="K401" s="7"/>
      <c r="L401" s="7"/>
      <c r="M401" s="7"/>
      <c r="N401" s="7"/>
      <c r="O401" s="7"/>
      <c r="P401" s="7"/>
    </row>
    <row r="402" spans="3:16" x14ac:dyDescent="0.25">
      <c r="C402" s="12"/>
      <c r="D402" s="7"/>
      <c r="E402" s="7"/>
      <c r="F402" s="7"/>
      <c r="G402" s="8"/>
      <c r="H402" s="7"/>
      <c r="I402" s="7"/>
      <c r="J402" s="7"/>
      <c r="K402" s="7"/>
      <c r="L402" s="7"/>
      <c r="M402" s="7"/>
      <c r="N402" s="7"/>
      <c r="O402" s="7"/>
      <c r="P402" s="7"/>
    </row>
    <row r="403" spans="3:16" x14ac:dyDescent="0.25">
      <c r="D403" s="7"/>
      <c r="E403" s="7"/>
      <c r="F403" s="7"/>
      <c r="G403" s="12"/>
      <c r="H403" s="7"/>
      <c r="I403" s="7"/>
      <c r="J403" s="7"/>
      <c r="K403" s="7"/>
      <c r="L403" s="7"/>
      <c r="M403" s="7"/>
      <c r="N403" s="7"/>
      <c r="O403" s="7"/>
      <c r="P403" s="7"/>
    </row>
    <row r="404" spans="3:16" x14ac:dyDescent="0.25">
      <c r="C404" s="12"/>
      <c r="D404" s="7"/>
      <c r="E404" s="7"/>
      <c r="F404" s="7"/>
      <c r="G404" s="8"/>
      <c r="H404" s="7"/>
      <c r="I404" s="7"/>
      <c r="J404" s="7"/>
      <c r="K404" s="7"/>
      <c r="L404" s="7"/>
      <c r="M404" s="7"/>
      <c r="N404" s="7"/>
      <c r="O404" s="7"/>
      <c r="P404" s="7"/>
    </row>
    <row r="405" spans="3:16" x14ac:dyDescent="0.25">
      <c r="D405" s="7"/>
      <c r="E405" s="7"/>
      <c r="F405" s="7"/>
      <c r="G405" s="12"/>
      <c r="H405" s="7"/>
      <c r="I405" s="7"/>
      <c r="J405" s="7"/>
      <c r="K405" s="7"/>
      <c r="L405" s="7"/>
      <c r="M405" s="7"/>
      <c r="N405" s="7"/>
      <c r="O405" s="7"/>
      <c r="P405" s="7"/>
    </row>
    <row r="406" spans="3:16" x14ac:dyDescent="0.25">
      <c r="C406" s="12"/>
      <c r="D406" s="7"/>
      <c r="E406" s="7"/>
      <c r="F406" s="7"/>
      <c r="G406" s="8"/>
      <c r="H406" s="7"/>
      <c r="I406" s="7"/>
      <c r="J406" s="7"/>
      <c r="K406" s="7"/>
      <c r="L406" s="7"/>
      <c r="M406" s="7"/>
      <c r="N406" s="7"/>
      <c r="O406" s="7"/>
      <c r="P406" s="7"/>
    </row>
    <row r="407" spans="3:16" x14ac:dyDescent="0.25">
      <c r="D407" s="7"/>
      <c r="E407" s="7"/>
      <c r="F407" s="7"/>
      <c r="G407" s="12"/>
      <c r="H407" s="7"/>
      <c r="I407" s="7"/>
      <c r="J407" s="7"/>
      <c r="K407" s="7"/>
      <c r="L407" s="7"/>
      <c r="M407" s="7"/>
      <c r="N407" s="7"/>
      <c r="O407" s="7"/>
      <c r="P407" s="7"/>
    </row>
    <row r="408" spans="3:16" x14ac:dyDescent="0.25">
      <c r="C408" s="12"/>
      <c r="D408" s="7"/>
      <c r="E408" s="7"/>
      <c r="F408" s="7"/>
      <c r="G408" s="8"/>
      <c r="H408" s="7"/>
      <c r="I408" s="7"/>
      <c r="J408" s="7"/>
      <c r="K408" s="7"/>
      <c r="L408" s="7"/>
      <c r="M408" s="7"/>
      <c r="N408" s="7"/>
      <c r="O408" s="7"/>
      <c r="P408" s="7"/>
    </row>
    <row r="409" spans="3:16" x14ac:dyDescent="0.25">
      <c r="D409" s="7"/>
      <c r="E409" s="7"/>
      <c r="F409" s="7"/>
      <c r="G409" s="12"/>
      <c r="H409" s="7"/>
      <c r="I409" s="7"/>
      <c r="J409" s="7"/>
      <c r="K409" s="7"/>
      <c r="L409" s="7"/>
      <c r="M409" s="7"/>
      <c r="N409" s="7"/>
      <c r="O409" s="7"/>
      <c r="P409" s="7"/>
    </row>
    <row r="410" spans="3:16" x14ac:dyDescent="0.25">
      <c r="C410" s="12"/>
      <c r="D410" s="7"/>
      <c r="E410" s="7"/>
      <c r="F410" s="7"/>
      <c r="G410" s="8"/>
      <c r="H410" s="7"/>
      <c r="I410" s="7"/>
      <c r="J410" s="7"/>
      <c r="K410" s="7"/>
      <c r="L410" s="7"/>
      <c r="M410" s="7"/>
      <c r="N410" s="7"/>
      <c r="O410" s="7"/>
      <c r="P410" s="7"/>
    </row>
    <row r="411" spans="3:16" x14ac:dyDescent="0.25">
      <c r="D411" s="7"/>
      <c r="E411" s="7"/>
      <c r="F411" s="7"/>
      <c r="G411" s="12"/>
      <c r="H411" s="7"/>
      <c r="I411" s="7"/>
      <c r="J411" s="7"/>
      <c r="K411" s="7"/>
      <c r="L411" s="7"/>
      <c r="M411" s="7"/>
      <c r="N411" s="7"/>
      <c r="O411" s="7"/>
      <c r="P411" s="7"/>
    </row>
    <row r="412" spans="3:16" x14ac:dyDescent="0.25">
      <c r="C412" s="12"/>
      <c r="D412" s="7"/>
      <c r="E412" s="7"/>
      <c r="F412" s="7"/>
      <c r="G412" s="8"/>
      <c r="H412" s="7"/>
      <c r="I412" s="7"/>
      <c r="J412" s="7"/>
      <c r="K412" s="7"/>
      <c r="L412" s="7"/>
      <c r="M412" s="7"/>
      <c r="N412" s="7"/>
      <c r="O412" s="7"/>
      <c r="P412" s="7"/>
    </row>
    <row r="413" spans="3:16" x14ac:dyDescent="0.25">
      <c r="D413" s="7"/>
      <c r="E413" s="7"/>
      <c r="F413" s="7"/>
      <c r="G413" s="12"/>
      <c r="H413" s="7"/>
      <c r="I413" s="7"/>
      <c r="J413" s="7"/>
      <c r="K413" s="7"/>
      <c r="L413" s="7"/>
      <c r="M413" s="7"/>
      <c r="N413" s="7"/>
      <c r="O413" s="7"/>
      <c r="P413" s="7"/>
    </row>
    <row r="414" spans="3:16" x14ac:dyDescent="0.25">
      <c r="C414" s="12"/>
      <c r="D414" s="7"/>
      <c r="E414" s="7"/>
      <c r="F414" s="7"/>
      <c r="G414" s="8"/>
      <c r="H414" s="7"/>
      <c r="I414" s="7"/>
      <c r="J414" s="7"/>
      <c r="K414" s="7"/>
      <c r="L414" s="7"/>
      <c r="M414" s="7"/>
      <c r="N414" s="7"/>
      <c r="O414" s="7"/>
      <c r="P414" s="7"/>
    </row>
    <row r="415" spans="3:16" x14ac:dyDescent="0.25">
      <c r="D415" s="7"/>
      <c r="E415" s="7"/>
      <c r="F415" s="7"/>
      <c r="G415" s="12"/>
      <c r="H415" s="7"/>
      <c r="I415" s="7"/>
      <c r="J415" s="7"/>
      <c r="K415" s="7"/>
      <c r="L415" s="7"/>
      <c r="M415" s="7"/>
      <c r="N415" s="7"/>
      <c r="O415" s="7"/>
      <c r="P415" s="7"/>
    </row>
    <row r="416" spans="3:16" x14ac:dyDescent="0.25">
      <c r="C416" s="12"/>
      <c r="D416" s="7"/>
      <c r="E416" s="7"/>
      <c r="F416" s="7"/>
      <c r="G416" s="8"/>
      <c r="H416" s="7"/>
      <c r="I416" s="7"/>
      <c r="J416" s="7"/>
      <c r="K416" s="7"/>
      <c r="L416" s="7"/>
      <c r="M416" s="7"/>
      <c r="N416" s="7"/>
      <c r="O416" s="7"/>
      <c r="P416" s="7"/>
    </row>
    <row r="417" spans="3:16" x14ac:dyDescent="0.25">
      <c r="D417" s="7"/>
      <c r="E417" s="7"/>
      <c r="F417" s="7"/>
      <c r="G417" s="12"/>
      <c r="H417" s="7"/>
      <c r="I417" s="7"/>
      <c r="J417" s="7"/>
      <c r="K417" s="7"/>
      <c r="L417" s="7"/>
      <c r="M417" s="7"/>
      <c r="N417" s="7"/>
      <c r="O417" s="7"/>
      <c r="P417" s="7"/>
    </row>
    <row r="418" spans="3:16" x14ac:dyDescent="0.25">
      <c r="C418" s="12"/>
      <c r="D418" s="7"/>
      <c r="E418" s="7"/>
      <c r="F418" s="7"/>
      <c r="G418" s="8"/>
      <c r="H418" s="7"/>
      <c r="I418" s="7"/>
      <c r="J418" s="7"/>
      <c r="K418" s="7"/>
      <c r="L418" s="7"/>
      <c r="M418" s="7"/>
      <c r="N418" s="7"/>
      <c r="O418" s="7"/>
      <c r="P418" s="7"/>
    </row>
    <row r="419" spans="3:16" x14ac:dyDescent="0.25">
      <c r="D419" s="7"/>
      <c r="E419" s="7"/>
      <c r="F419" s="7"/>
      <c r="G419" s="12"/>
      <c r="H419" s="7"/>
      <c r="I419" s="7"/>
      <c r="J419" s="7"/>
      <c r="K419" s="7"/>
      <c r="L419" s="7"/>
      <c r="M419" s="7"/>
      <c r="N419" s="7"/>
      <c r="O419" s="7"/>
      <c r="P419" s="7"/>
    </row>
    <row r="420" spans="3:16" x14ac:dyDescent="0.25">
      <c r="C420" s="12"/>
      <c r="D420" s="7"/>
      <c r="E420" s="7"/>
      <c r="F420" s="7"/>
      <c r="G420" s="8"/>
      <c r="H420" s="7"/>
      <c r="I420" s="7"/>
      <c r="J420" s="7"/>
      <c r="K420" s="7"/>
      <c r="L420" s="7"/>
      <c r="M420" s="7"/>
      <c r="N420" s="7"/>
      <c r="O420" s="7"/>
      <c r="P420" s="7"/>
    </row>
    <row r="421" spans="3:16" x14ac:dyDescent="0.25">
      <c r="D421" s="7"/>
      <c r="E421" s="7"/>
      <c r="F421" s="7"/>
      <c r="G421" s="12"/>
      <c r="H421" s="7"/>
      <c r="I421" s="7"/>
      <c r="J421" s="7"/>
      <c r="K421" s="7"/>
      <c r="L421" s="7"/>
      <c r="M421" s="7"/>
      <c r="N421" s="7"/>
      <c r="O421" s="7"/>
      <c r="P421" s="7"/>
    </row>
    <row r="422" spans="3:16" x14ac:dyDescent="0.25">
      <c r="C422" s="12"/>
      <c r="D422" s="7"/>
      <c r="E422" s="7"/>
      <c r="F422" s="7"/>
      <c r="G422" s="8"/>
      <c r="H422" s="7"/>
      <c r="I422" s="7"/>
      <c r="J422" s="7"/>
      <c r="K422" s="7"/>
      <c r="L422" s="7"/>
      <c r="M422" s="7"/>
      <c r="N422" s="7"/>
      <c r="O422" s="7"/>
      <c r="P422" s="7"/>
    </row>
    <row r="423" spans="3:16" x14ac:dyDescent="0.25">
      <c r="D423" s="7"/>
      <c r="E423" s="7"/>
      <c r="F423" s="7"/>
      <c r="G423" s="12"/>
      <c r="H423" s="7"/>
      <c r="I423" s="7"/>
      <c r="J423" s="7"/>
      <c r="K423" s="7"/>
      <c r="L423" s="7"/>
      <c r="M423" s="7"/>
      <c r="N423" s="7"/>
      <c r="O423" s="7"/>
      <c r="P423" s="7"/>
    </row>
    <row r="424" spans="3:16" x14ac:dyDescent="0.25">
      <c r="C424" s="12"/>
      <c r="D424" s="7"/>
      <c r="E424" s="7"/>
      <c r="F424" s="7"/>
      <c r="G424" s="8"/>
      <c r="H424" s="7"/>
      <c r="I424" s="7"/>
      <c r="J424" s="7"/>
      <c r="K424" s="7"/>
      <c r="L424" s="7"/>
      <c r="M424" s="7"/>
      <c r="N424" s="7"/>
      <c r="O424" s="7"/>
      <c r="P424" s="7"/>
    </row>
    <row r="425" spans="3:16" x14ac:dyDescent="0.25">
      <c r="D425" s="7"/>
      <c r="E425" s="7"/>
      <c r="F425" s="7"/>
      <c r="G425" s="12"/>
      <c r="H425" s="7"/>
      <c r="I425" s="7"/>
      <c r="J425" s="7"/>
      <c r="K425" s="7"/>
      <c r="L425" s="7"/>
      <c r="M425" s="7"/>
      <c r="N425" s="7"/>
      <c r="O425" s="7"/>
      <c r="P425" s="7"/>
    </row>
    <row r="426" spans="3:16" x14ac:dyDescent="0.25">
      <c r="C426" s="12"/>
      <c r="D426" s="7"/>
      <c r="E426" s="7"/>
      <c r="F426" s="7"/>
      <c r="G426" s="8"/>
      <c r="H426" s="7"/>
      <c r="I426" s="7"/>
      <c r="J426" s="7"/>
      <c r="K426" s="7"/>
      <c r="L426" s="7"/>
      <c r="M426" s="7"/>
      <c r="N426" s="7"/>
      <c r="O426" s="7"/>
      <c r="P426" s="7"/>
    </row>
    <row r="427" spans="3:16" x14ac:dyDescent="0.25">
      <c r="D427" s="7"/>
      <c r="E427" s="7"/>
      <c r="F427" s="7"/>
      <c r="G427" s="12"/>
      <c r="H427" s="7"/>
      <c r="I427" s="7"/>
      <c r="J427" s="7"/>
      <c r="K427" s="7"/>
      <c r="L427" s="7"/>
      <c r="M427" s="7"/>
      <c r="N427" s="7"/>
      <c r="O427" s="7"/>
      <c r="P427" s="7"/>
    </row>
    <row r="428" spans="3:16" x14ac:dyDescent="0.25">
      <c r="C428" s="12"/>
      <c r="D428" s="7"/>
      <c r="E428" s="7"/>
      <c r="F428" s="7"/>
      <c r="G428" s="8"/>
      <c r="H428" s="7"/>
      <c r="I428" s="7"/>
      <c r="J428" s="7"/>
      <c r="K428" s="7"/>
      <c r="L428" s="7"/>
      <c r="M428" s="7"/>
      <c r="N428" s="7"/>
      <c r="O428" s="7"/>
      <c r="P428" s="7"/>
    </row>
    <row r="429" spans="3:16" x14ac:dyDescent="0.25">
      <c r="D429" s="7"/>
      <c r="E429" s="7"/>
      <c r="F429" s="7"/>
      <c r="G429" s="12"/>
      <c r="H429" s="7"/>
      <c r="I429" s="7"/>
      <c r="J429" s="7"/>
      <c r="K429" s="7"/>
      <c r="L429" s="7"/>
      <c r="M429" s="7"/>
      <c r="N429" s="7"/>
      <c r="O429" s="7"/>
      <c r="P429" s="7"/>
    </row>
    <row r="430" spans="3:16" x14ac:dyDescent="0.25">
      <c r="C430" s="12"/>
      <c r="D430" s="7"/>
      <c r="E430" s="7"/>
      <c r="F430" s="7"/>
      <c r="G430" s="8"/>
      <c r="H430" s="7"/>
      <c r="I430" s="7"/>
      <c r="J430" s="7"/>
      <c r="K430" s="7"/>
      <c r="L430" s="7"/>
      <c r="M430" s="7"/>
      <c r="N430" s="7"/>
      <c r="O430" s="7"/>
      <c r="P430" s="7"/>
    </row>
    <row r="431" spans="3:16" x14ac:dyDescent="0.25">
      <c r="D431" s="7"/>
      <c r="E431" s="7"/>
      <c r="F431" s="7"/>
      <c r="G431" s="12"/>
      <c r="H431" s="7"/>
      <c r="I431" s="7"/>
      <c r="J431" s="7"/>
      <c r="K431" s="7"/>
      <c r="L431" s="7"/>
      <c r="M431" s="7"/>
      <c r="N431" s="7"/>
      <c r="O431" s="7"/>
      <c r="P431" s="7"/>
    </row>
    <row r="432" spans="3:16" x14ac:dyDescent="0.25">
      <c r="C432" s="12"/>
      <c r="D432" s="7"/>
      <c r="E432" s="7"/>
      <c r="F432" s="7"/>
      <c r="G432" s="8"/>
      <c r="H432" s="7"/>
      <c r="I432" s="7"/>
      <c r="J432" s="7"/>
      <c r="K432" s="7"/>
      <c r="L432" s="7"/>
      <c r="M432" s="7"/>
      <c r="N432" s="7"/>
      <c r="O432" s="7"/>
      <c r="P432" s="7"/>
    </row>
    <row r="433" spans="3:16" x14ac:dyDescent="0.25">
      <c r="D433" s="7"/>
      <c r="E433" s="7"/>
      <c r="F433" s="7"/>
      <c r="G433" s="12"/>
      <c r="H433" s="7"/>
      <c r="I433" s="7"/>
      <c r="J433" s="7"/>
      <c r="K433" s="7"/>
      <c r="L433" s="7"/>
      <c r="M433" s="7"/>
      <c r="N433" s="7"/>
      <c r="O433" s="7"/>
      <c r="P433" s="7"/>
    </row>
    <row r="434" spans="3:16" x14ac:dyDescent="0.25">
      <c r="C434" s="12"/>
      <c r="D434" s="7"/>
      <c r="E434" s="7"/>
      <c r="F434" s="7"/>
      <c r="G434" s="8"/>
      <c r="H434" s="7"/>
      <c r="I434" s="7"/>
      <c r="J434" s="7"/>
      <c r="K434" s="7"/>
      <c r="L434" s="7"/>
      <c r="M434" s="7"/>
      <c r="N434" s="7"/>
      <c r="O434" s="7"/>
      <c r="P434" s="7"/>
    </row>
    <row r="435" spans="3:16" x14ac:dyDescent="0.25">
      <c r="D435" s="7"/>
      <c r="E435" s="7"/>
      <c r="F435" s="7"/>
      <c r="G435" s="12"/>
      <c r="H435" s="7"/>
      <c r="I435" s="7"/>
      <c r="J435" s="7"/>
      <c r="K435" s="7"/>
      <c r="L435" s="7"/>
      <c r="M435" s="7"/>
      <c r="N435" s="7"/>
      <c r="O435" s="7"/>
      <c r="P435" s="7"/>
    </row>
    <row r="436" spans="3:16" x14ac:dyDescent="0.25">
      <c r="C436" s="12"/>
      <c r="D436" s="7"/>
      <c r="E436" s="7"/>
      <c r="F436" s="7"/>
      <c r="G436" s="8"/>
      <c r="I436" s="7"/>
      <c r="J436" s="7"/>
      <c r="K436" s="7"/>
      <c r="L436" s="7"/>
      <c r="M436" s="7"/>
      <c r="N436" s="7"/>
      <c r="O436" s="7"/>
      <c r="P436" s="7"/>
    </row>
    <row r="437" spans="3:16" x14ac:dyDescent="0.25">
      <c r="D437" s="7"/>
      <c r="E437" s="7"/>
      <c r="F437" s="7"/>
      <c r="G437" s="12"/>
      <c r="I437" s="7"/>
      <c r="J437" s="7"/>
      <c r="K437" s="7"/>
      <c r="L437" s="7"/>
      <c r="M437" s="7"/>
      <c r="N437" s="7"/>
      <c r="O437" s="7"/>
      <c r="P437" s="7"/>
    </row>
    <row r="438" spans="3:16" x14ac:dyDescent="0.25">
      <c r="C438" s="12"/>
      <c r="D438" s="7"/>
      <c r="E438" s="7"/>
      <c r="F438" s="7"/>
      <c r="G438" s="8"/>
      <c r="I438" s="7"/>
      <c r="J438" s="7"/>
      <c r="K438" s="7"/>
      <c r="L438" s="7"/>
      <c r="M438" s="7"/>
      <c r="N438" s="7"/>
      <c r="O438" s="7"/>
      <c r="P438" s="7"/>
    </row>
    <row r="439" spans="3:16" x14ac:dyDescent="0.25">
      <c r="D439" s="7"/>
      <c r="E439" s="7"/>
      <c r="F439" s="7"/>
      <c r="G439" s="12"/>
      <c r="I439" s="7"/>
      <c r="J439" s="7"/>
      <c r="K439" s="7"/>
      <c r="M439" s="7"/>
      <c r="N439" s="7"/>
      <c r="O439" s="7"/>
      <c r="P439" s="7"/>
    </row>
    <row r="440" spans="3:16" x14ac:dyDescent="0.25">
      <c r="C440" s="12"/>
      <c r="D440" s="7"/>
      <c r="E440" s="7"/>
      <c r="F440" s="7"/>
      <c r="G440" s="8"/>
      <c r="I440" s="7"/>
      <c r="J440" s="7"/>
      <c r="K440" s="7"/>
    </row>
    <row r="441" spans="3:16" x14ac:dyDescent="0.25">
      <c r="D441" s="7"/>
      <c r="E441" s="7"/>
      <c r="F441" s="7"/>
      <c r="G441" s="12"/>
      <c r="J441" s="7"/>
    </row>
    <row r="442" spans="3:16" x14ac:dyDescent="0.25">
      <c r="C442" s="12"/>
      <c r="D442" s="7"/>
      <c r="E442" s="7"/>
      <c r="F442" s="7"/>
      <c r="G442" s="8"/>
    </row>
    <row r="443" spans="3:16" x14ac:dyDescent="0.25">
      <c r="D443" s="7"/>
      <c r="E443" s="7"/>
      <c r="F443" s="7"/>
      <c r="G443" s="12"/>
    </row>
    <row r="444" spans="3:16" x14ac:dyDescent="0.25">
      <c r="C444" s="12"/>
      <c r="D444" s="7"/>
      <c r="E444" s="7"/>
      <c r="F444" s="7"/>
      <c r="G444" s="8"/>
    </row>
    <row r="445" spans="3:16" x14ac:dyDescent="0.25">
      <c r="D445" s="7"/>
      <c r="E445" s="7"/>
      <c r="F445" s="7"/>
      <c r="G445" s="12"/>
    </row>
    <row r="446" spans="3:16" x14ac:dyDescent="0.25">
      <c r="C446" s="12"/>
      <c r="D446" s="7"/>
      <c r="E446" s="7"/>
      <c r="F446" s="7"/>
      <c r="G446" s="8"/>
    </row>
    <row r="447" spans="3:16" x14ac:dyDescent="0.25">
      <c r="G447" s="12"/>
    </row>
  </sheetData>
  <mergeCells count="1">
    <mergeCell ref="B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Final summary</vt:lpstr>
      <vt:lpstr>Final budget</vt:lpstr>
      <vt:lpstr>Weight Calcs</vt:lpstr>
      <vt:lpstr>Budget presented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DeeAnne McClenahan</dc:creator>
  <cp:lastModifiedBy>DeeAnne McClenahan</cp:lastModifiedBy>
  <dcterms:created xsi:type="dcterms:W3CDTF">2019-05-06T23:24:34Z</dcterms:created>
  <dcterms:modified xsi:type="dcterms:W3CDTF">2019-06-18T02:44:38Z</dcterms:modified>
</cp:coreProperties>
</file>